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codeName="ThisWorkbook" autoCompressPictures="0"/>
  <bookViews>
    <workbookView xWindow="1900" yWindow="0" windowWidth="24240" windowHeight="14820" tabRatio="744" activeTab="1"/>
  </bookViews>
  <sheets>
    <sheet name="Districtwide" sheetId="4" r:id="rId1"/>
    <sheet name="All Schools" sheetId="1" r:id="rId2"/>
    <sheet name="School A" sheetId="6" r:id="rId3"/>
    <sheet name="School B" sheetId="7" r:id="rId4"/>
    <sheet name="School C" sheetId="8" r:id="rId5"/>
    <sheet name="School D" sheetId="9" r:id="rId6"/>
    <sheet name="School E" sheetId="10" r:id="rId7"/>
    <sheet name="School F" sheetId="11" r:id="rId8"/>
    <sheet name="School G" sheetId="19" r:id="rId9"/>
    <sheet name="School H" sheetId="12" r:id="rId10"/>
    <sheet name="School I" sheetId="13" r:id="rId11"/>
    <sheet name="School J" sheetId="14" r:id="rId12"/>
    <sheet name="School K" sheetId="15" r:id="rId13"/>
    <sheet name="School L" sheetId="16" r:id="rId14"/>
    <sheet name="School M" sheetId="18" r:id="rId15"/>
    <sheet name="School N" sheetId="20" r:id="rId16"/>
    <sheet name="Sheet1" sheetId="21" r:id="rId17"/>
    <sheet name="Sheet2" sheetId="3" r:id="rId18"/>
  </sheets>
  <definedNames>
    <definedName name="_xlnm.Print_Area" localSheetId="1">'All Schools'!$B$3:$R$47</definedName>
    <definedName name="_xlnm.Print_Area" localSheetId="0">Districtwide!$B$1:$R$21</definedName>
    <definedName name="_xlnm.Print_Area" localSheetId="2">'School A'!$B$1:$R$7</definedName>
    <definedName name="_xlnm.Print_Area" localSheetId="3">'School B'!$B$1:$R$7</definedName>
    <definedName name="_xlnm.Print_Area" localSheetId="6">'School E'!$B$1:$R$7</definedName>
    <definedName name="_xlnm.Print_Area" localSheetId="8">'School G'!$B$1:$R$7</definedName>
    <definedName name="_xlnm.Print_Area" localSheetId="14">'School M'!$B$1:$R$7</definedName>
  </definedName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7" l="1"/>
  <c r="E6" i="7"/>
  <c r="F6" i="7"/>
  <c r="G6" i="7"/>
  <c r="H6" i="7"/>
  <c r="I6" i="7"/>
  <c r="J6" i="7"/>
  <c r="D7" i="7"/>
  <c r="E7" i="7"/>
  <c r="F7" i="7"/>
  <c r="G7" i="7"/>
  <c r="H7" i="7"/>
  <c r="I7" i="7"/>
  <c r="J7" i="7"/>
  <c r="I6" i="13"/>
  <c r="D12" i="20"/>
  <c r="R5" i="6"/>
  <c r="R5" i="7"/>
  <c r="R5" i="8"/>
  <c r="R5" i="9"/>
  <c r="R5" i="10"/>
  <c r="R5" i="11"/>
  <c r="R5" i="19"/>
  <c r="R5" i="12"/>
  <c r="R5" i="13"/>
  <c r="R5" i="14"/>
  <c r="R5" i="15"/>
  <c r="R5" i="16"/>
  <c r="R5" i="18"/>
  <c r="R5" i="20"/>
  <c r="R5" i="4"/>
  <c r="R4" i="6"/>
  <c r="R4" i="7"/>
  <c r="R4" i="8"/>
  <c r="R4" i="9"/>
  <c r="R4" i="10"/>
  <c r="R4" i="11"/>
  <c r="R4" i="19"/>
  <c r="R4" i="12"/>
  <c r="R4" i="13"/>
  <c r="R4" i="14"/>
  <c r="R4" i="15"/>
  <c r="R4" i="16"/>
  <c r="R4" i="18"/>
  <c r="R4" i="20"/>
  <c r="R4" i="4"/>
  <c r="M5" i="4"/>
  <c r="M4" i="4"/>
  <c r="L5" i="4"/>
  <c r="L4" i="4"/>
  <c r="K5" i="4"/>
  <c r="K4" i="4"/>
  <c r="R6" i="20"/>
  <c r="R7" i="20"/>
  <c r="Q6" i="20"/>
  <c r="Q7" i="20"/>
  <c r="P6" i="20"/>
  <c r="P7" i="20"/>
  <c r="O6" i="20"/>
  <c r="O7" i="20"/>
  <c r="N6" i="20"/>
  <c r="N7" i="20"/>
  <c r="R6" i="18"/>
  <c r="R7" i="18"/>
  <c r="M6" i="18"/>
  <c r="M7" i="18"/>
  <c r="L6" i="18"/>
  <c r="L7" i="18"/>
  <c r="K6" i="18"/>
  <c r="K7" i="18"/>
  <c r="R6" i="16"/>
  <c r="R7" i="16"/>
  <c r="M6" i="16"/>
  <c r="M7" i="16"/>
  <c r="L6" i="16"/>
  <c r="L7" i="16"/>
  <c r="K6" i="16"/>
  <c r="K7" i="16"/>
  <c r="R6" i="15"/>
  <c r="R7" i="15"/>
  <c r="M6" i="15"/>
  <c r="M7" i="15"/>
  <c r="L6" i="15"/>
  <c r="L7" i="15"/>
  <c r="K6" i="15"/>
  <c r="K7" i="15"/>
  <c r="R6" i="14"/>
  <c r="R7" i="14"/>
  <c r="J6" i="14"/>
  <c r="J7" i="14"/>
  <c r="I6" i="14"/>
  <c r="I7" i="14"/>
  <c r="H6" i="14"/>
  <c r="H7" i="14"/>
  <c r="G6" i="14"/>
  <c r="G7" i="14"/>
  <c r="F6" i="14"/>
  <c r="F7" i="14"/>
  <c r="E6" i="14"/>
  <c r="E7" i="14"/>
  <c r="R6" i="13"/>
  <c r="R7" i="13"/>
  <c r="J6" i="13"/>
  <c r="J7" i="13"/>
  <c r="I7" i="13"/>
  <c r="H6" i="13"/>
  <c r="H7" i="13"/>
  <c r="G6" i="13"/>
  <c r="G7" i="13"/>
  <c r="F6" i="13"/>
  <c r="F7" i="13"/>
  <c r="E6" i="13"/>
  <c r="E7" i="13"/>
  <c r="D6" i="13"/>
  <c r="D7" i="13"/>
  <c r="R6" i="12"/>
  <c r="R7" i="12"/>
  <c r="J6" i="12"/>
  <c r="J7" i="12"/>
  <c r="I6" i="12"/>
  <c r="I7" i="12"/>
  <c r="H6" i="12"/>
  <c r="H7" i="12"/>
  <c r="G6" i="12"/>
  <c r="G7" i="12"/>
  <c r="F6" i="12"/>
  <c r="F7" i="12"/>
  <c r="E6" i="12"/>
  <c r="E7" i="12"/>
  <c r="R6" i="19"/>
  <c r="R7" i="19"/>
  <c r="J6" i="19"/>
  <c r="J7" i="19"/>
  <c r="I6" i="19"/>
  <c r="I7" i="19"/>
  <c r="H6" i="19"/>
  <c r="H7" i="19"/>
  <c r="G6" i="19"/>
  <c r="G7" i="19"/>
  <c r="F6" i="19"/>
  <c r="F7" i="19"/>
  <c r="E6" i="19"/>
  <c r="E7" i="19"/>
  <c r="R6" i="11"/>
  <c r="R7" i="11"/>
  <c r="J6" i="11"/>
  <c r="J7" i="11"/>
  <c r="I6" i="11"/>
  <c r="I7" i="11"/>
  <c r="H6" i="11"/>
  <c r="H7" i="11"/>
  <c r="G6" i="11"/>
  <c r="G7" i="11"/>
  <c r="F6" i="11"/>
  <c r="F7" i="11"/>
  <c r="E6" i="11"/>
  <c r="E7" i="11"/>
  <c r="D6" i="11"/>
  <c r="D7" i="11"/>
  <c r="R6" i="10"/>
  <c r="R7" i="10"/>
  <c r="J6" i="10"/>
  <c r="J7" i="10"/>
  <c r="I6" i="10"/>
  <c r="I7" i="10"/>
  <c r="H6" i="10"/>
  <c r="H7" i="10"/>
  <c r="G6" i="10"/>
  <c r="G7" i="10"/>
  <c r="F6" i="10"/>
  <c r="F7" i="10"/>
  <c r="E6" i="10"/>
  <c r="E7" i="10"/>
  <c r="R6" i="9"/>
  <c r="R7" i="9"/>
  <c r="J6" i="9"/>
  <c r="J7" i="9"/>
  <c r="I6" i="9"/>
  <c r="I7" i="9"/>
  <c r="H6" i="9"/>
  <c r="H7" i="9"/>
  <c r="G6" i="9"/>
  <c r="G7" i="9"/>
  <c r="F6" i="9"/>
  <c r="F7" i="9"/>
  <c r="E6" i="9"/>
  <c r="E7" i="9"/>
  <c r="R6" i="8"/>
  <c r="R7" i="8"/>
  <c r="J6" i="8"/>
  <c r="J7" i="8"/>
  <c r="I6" i="8"/>
  <c r="I7" i="8"/>
  <c r="H6" i="8"/>
  <c r="H7" i="8"/>
  <c r="G6" i="8"/>
  <c r="G7" i="8"/>
  <c r="F6" i="8"/>
  <c r="F7" i="8"/>
  <c r="E6" i="8"/>
  <c r="E7" i="8"/>
  <c r="D6" i="8"/>
  <c r="D7" i="8"/>
  <c r="K6" i="7"/>
  <c r="K7" i="7"/>
  <c r="L6" i="7"/>
  <c r="L7" i="7"/>
  <c r="M6" i="7"/>
  <c r="M7" i="7"/>
  <c r="R6" i="7"/>
  <c r="R7" i="7"/>
  <c r="E6" i="6"/>
  <c r="E7" i="6"/>
  <c r="F6" i="6"/>
  <c r="F7" i="6"/>
  <c r="G6" i="6"/>
  <c r="G7" i="6"/>
  <c r="H6" i="6"/>
  <c r="H7" i="6"/>
  <c r="I6" i="6"/>
  <c r="I7" i="6"/>
  <c r="J6" i="6"/>
  <c r="J7" i="6"/>
  <c r="R6" i="6"/>
  <c r="R7" i="6"/>
  <c r="D6" i="6"/>
  <c r="D7" i="6"/>
  <c r="E4" i="4"/>
  <c r="F4" i="4"/>
  <c r="G4" i="4"/>
  <c r="H4" i="4"/>
  <c r="I4" i="4"/>
  <c r="J4" i="4"/>
  <c r="E5" i="4"/>
  <c r="G5" i="4"/>
  <c r="H5" i="4"/>
  <c r="F5" i="4"/>
  <c r="I5" i="4"/>
  <c r="J5" i="4"/>
  <c r="D5" i="4"/>
  <c r="D4" i="4"/>
  <c r="D6" i="4"/>
  <c r="D7" i="4"/>
  <c r="E28" i="1"/>
  <c r="E27" i="1"/>
  <c r="E26" i="1"/>
  <c r="E25" i="1"/>
  <c r="E24" i="1"/>
  <c r="E23" i="1"/>
  <c r="E22" i="1"/>
  <c r="E21" i="1"/>
  <c r="E20" i="1"/>
  <c r="E19" i="1"/>
  <c r="R6" i="4"/>
  <c r="R7" i="4"/>
  <c r="G6" i="4"/>
  <c r="G7" i="4"/>
  <c r="F6" i="4"/>
  <c r="F7" i="4"/>
  <c r="E6" i="4"/>
  <c r="E7" i="4"/>
  <c r="N5" i="4"/>
  <c r="N4" i="4"/>
  <c r="O5" i="4"/>
  <c r="O4" i="4"/>
  <c r="P4" i="4"/>
  <c r="Q5" i="4"/>
  <c r="Q4" i="4"/>
  <c r="P5" i="4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H6" i="4"/>
  <c r="I6" i="4"/>
  <c r="J6" i="4"/>
  <c r="K6" i="4"/>
  <c r="L6" i="4"/>
  <c r="M6" i="4"/>
  <c r="N6" i="4"/>
  <c r="O6" i="4"/>
  <c r="P6" i="4"/>
  <c r="Q6" i="4"/>
  <c r="H7" i="4"/>
  <c r="I7" i="4"/>
  <c r="J7" i="4"/>
  <c r="K7" i="4"/>
  <c r="L7" i="4"/>
  <c r="M7" i="4"/>
  <c r="N7" i="4"/>
  <c r="O7" i="4"/>
  <c r="P7" i="4"/>
  <c r="Q7" i="4"/>
</calcChain>
</file>

<file path=xl/sharedStrings.xml><?xml version="1.0" encoding="utf-8"?>
<sst xmlns="http://schemas.openxmlformats.org/spreadsheetml/2006/main" count="256" uniqueCount="31">
  <si>
    <t>K</t>
  </si>
  <si>
    <t>ALL</t>
  </si>
  <si>
    <t>GRADE</t>
  </si>
  <si>
    <t>Total Students</t>
  </si>
  <si>
    <t>Total Chronic</t>
  </si>
  <si>
    <t>Grade</t>
  </si>
  <si>
    <t>Percentage Chronic Absence</t>
  </si>
  <si>
    <t>YTD</t>
  </si>
  <si>
    <t>2011-12 Baseline</t>
  </si>
  <si>
    <t>Percentage Change in Chronic Absence Rate</t>
  </si>
  <si>
    <r>
      <rPr>
        <b/>
        <u/>
        <sz val="12"/>
        <rFont val="Arial"/>
      </rPr>
      <t>YTD</t>
    </r>
    <r>
      <rPr>
        <b/>
        <sz val="12"/>
        <rFont val="Arial"/>
      </rPr>
      <t xml:space="preserve">
</t>
    </r>
  </si>
  <si>
    <t>PK</t>
  </si>
  <si>
    <t>2013-14 Baseline</t>
  </si>
  <si>
    <t>District-Wide</t>
  </si>
  <si>
    <t>9th Grade Students</t>
  </si>
  <si>
    <t>FY</t>
  </si>
  <si>
    <t>180            School Days</t>
  </si>
  <si>
    <t>School A</t>
  </si>
  <si>
    <t>School B</t>
  </si>
  <si>
    <t>School C</t>
  </si>
  <si>
    <t>School D</t>
  </si>
  <si>
    <t>School E</t>
  </si>
  <si>
    <t>School F</t>
  </si>
  <si>
    <t>School G</t>
  </si>
  <si>
    <t>School H</t>
  </si>
  <si>
    <t>School I</t>
  </si>
  <si>
    <t>School J</t>
  </si>
  <si>
    <t>School K</t>
  </si>
  <si>
    <t>School L</t>
  </si>
  <si>
    <t>School M</t>
  </si>
  <si>
    <t>School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</si>
</sst>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b/>
      <u/>
      <sz val="12"/>
      <name val="Arial"/>
    </font>
    <font>
      <i/>
      <sz val="12"/>
      <name val="Arial"/>
    </font>
    <font>
      <sz val="12"/>
      <color indexed="39"/>
      <name val="Arial"/>
    </font>
    <font>
      <b/>
      <sz val="12"/>
      <color indexed="39"/>
      <name val="Arial"/>
    </font>
    <font>
      <b/>
      <sz val="11"/>
      <name val="Arial"/>
    </font>
    <font>
      <sz val="11"/>
      <name val="Arial"/>
    </font>
    <font>
      <sz val="7"/>
      <name val="Arial"/>
      <family val="2"/>
    </font>
    <font>
      <b/>
      <sz val="8"/>
      <name val="Arial"/>
    </font>
    <font>
      <b/>
      <sz val="10"/>
      <name val="Arial"/>
      <family val="2"/>
    </font>
    <font>
      <b/>
      <sz val="10"/>
      <color indexed="39"/>
      <name val="Arial"/>
    </font>
    <font>
      <b/>
      <sz val="11"/>
      <color indexed="39"/>
      <name val="Arial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name val="Arial"/>
    </font>
    <font>
      <b/>
      <sz val="9"/>
      <color indexed="39"/>
      <name val="Arial"/>
      <family val="2"/>
    </font>
    <font>
      <sz val="9"/>
      <name val="Arial"/>
      <family val="2"/>
    </font>
    <font>
      <sz val="11"/>
      <color indexed="3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9" fontId="4" fillId="0" borderId="0" xfId="2" applyFont="1"/>
    <xf numFmtId="164" fontId="4" fillId="0" borderId="0" xfId="2" applyNumberFormat="1" applyFont="1"/>
    <xf numFmtId="9" fontId="4" fillId="0" borderId="1" xfId="2" applyFont="1" applyBorder="1"/>
    <xf numFmtId="9" fontId="3" fillId="0" borderId="1" xfId="2" applyFont="1" applyBorder="1"/>
    <xf numFmtId="9" fontId="4" fillId="0" borderId="1" xfId="2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2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0" fontId="4" fillId="0" borderId="0" xfId="0" applyNumberFormat="1" applyFont="1"/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0" xfId="0" applyFont="1" applyFill="1" applyAlignment="1">
      <alignment wrapText="1"/>
    </xf>
    <xf numFmtId="9" fontId="4" fillId="0" borderId="1" xfId="2" applyFont="1" applyFill="1" applyBorder="1" applyAlignment="1">
      <alignment horizontal="right"/>
    </xf>
    <xf numFmtId="9" fontId="3" fillId="0" borderId="1" xfId="2" applyFont="1" applyBorder="1" applyAlignment="1">
      <alignment horizontal="right"/>
    </xf>
    <xf numFmtId="9" fontId="3" fillId="0" borderId="1" xfId="2" applyFont="1" applyFill="1" applyBorder="1" applyAlignment="1">
      <alignment horizontal="right"/>
    </xf>
    <xf numFmtId="9" fontId="4" fillId="0" borderId="5" xfId="0" applyNumberFormat="1" applyFont="1" applyBorder="1"/>
    <xf numFmtId="9" fontId="3" fillId="0" borderId="5" xfId="0" applyNumberFormat="1" applyFont="1" applyBorder="1"/>
    <xf numFmtId="9" fontId="8" fillId="0" borderId="1" xfId="0" applyNumberFormat="1" applyFont="1" applyBorder="1" applyAlignment="1">
      <alignment horizontal="right"/>
    </xf>
    <xf numFmtId="9" fontId="8" fillId="0" borderId="2" xfId="2" applyNumberFormat="1" applyFont="1" applyBorder="1" applyAlignment="1">
      <alignment horizontal="right"/>
    </xf>
    <xf numFmtId="9" fontId="7" fillId="0" borderId="4" xfId="0" applyNumberFormat="1" applyFont="1" applyBorder="1" applyAlignment="1">
      <alignment horizontal="right"/>
    </xf>
    <xf numFmtId="9" fontId="8" fillId="0" borderId="4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9" fontId="7" fillId="0" borderId="5" xfId="0" applyNumberFormat="1" applyFont="1" applyBorder="1"/>
    <xf numFmtId="9" fontId="8" fillId="0" borderId="5" xfId="0" applyNumberFormat="1" applyFont="1" applyBorder="1"/>
    <xf numFmtId="9" fontId="4" fillId="0" borderId="8" xfId="2" applyNumberFormat="1" applyFont="1" applyBorder="1"/>
    <xf numFmtId="9" fontId="3" fillId="0" borderId="8" xfId="2" applyNumberFormat="1" applyFont="1" applyBorder="1"/>
    <xf numFmtId="9" fontId="4" fillId="0" borderId="1" xfId="2" applyNumberFormat="1" applyFont="1" applyBorder="1"/>
    <xf numFmtId="9" fontId="3" fillId="0" borderId="1" xfId="2" applyNumberFormat="1" applyFont="1" applyBorder="1"/>
    <xf numFmtId="9" fontId="4" fillId="0" borderId="5" xfId="2" applyNumberFormat="1" applyFont="1" applyBorder="1"/>
    <xf numFmtId="9" fontId="3" fillId="0" borderId="5" xfId="2" applyNumberFormat="1" applyFont="1" applyBorder="1"/>
    <xf numFmtId="0" fontId="3" fillId="2" borderId="9" xfId="0" applyFont="1" applyFill="1" applyBorder="1" applyAlignment="1" applyProtection="1">
      <alignment horizontal="center" wrapText="1"/>
      <protection locked="0"/>
    </xf>
    <xf numFmtId="15" fontId="5" fillId="4" borderId="6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15" fontId="3" fillId="4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5" borderId="0" xfId="0" applyFont="1" applyFill="1" applyAlignment="1" applyProtection="1">
      <alignment wrapText="1"/>
    </xf>
    <xf numFmtId="0" fontId="3" fillId="0" borderId="0" xfId="0" applyFont="1" applyProtection="1"/>
    <xf numFmtId="0" fontId="3" fillId="3" borderId="3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wrapText="1"/>
    </xf>
    <xf numFmtId="9" fontId="4" fillId="0" borderId="0" xfId="2" applyNumberFormat="1" applyFont="1" applyProtection="1"/>
    <xf numFmtId="0" fontId="3" fillId="0" borderId="0" xfId="0" applyFont="1" applyAlignment="1" applyProtection="1">
      <alignment wrapText="1"/>
    </xf>
    <xf numFmtId="9" fontId="10" fillId="0" borderId="1" xfId="2" applyNumberFormat="1" applyFont="1" applyBorder="1"/>
    <xf numFmtId="0" fontId="0" fillId="6" borderId="10" xfId="0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>
      <alignment horizontal="center" vertical="center"/>
    </xf>
    <xf numFmtId="10" fontId="14" fillId="0" borderId="2" xfId="0" applyNumberFormat="1" applyFont="1" applyBorder="1" applyAlignment="1">
      <alignment horizontal="right"/>
    </xf>
    <xf numFmtId="0" fontId="13" fillId="4" borderId="4" xfId="0" applyFont="1" applyFill="1" applyBorder="1" applyAlignment="1" applyProtection="1">
      <alignment horizontal="center" wrapText="1"/>
      <protection locked="0"/>
    </xf>
    <xf numFmtId="10" fontId="13" fillId="0" borderId="2" xfId="2" applyNumberFormat="1" applyFont="1" applyBorder="1" applyAlignment="1" applyProtection="1">
      <alignment horizontal="right"/>
      <protection locked="0"/>
    </xf>
    <xf numFmtId="10" fontId="13" fillId="0" borderId="1" xfId="2" applyNumberFormat="1" applyFont="1" applyBorder="1" applyAlignment="1" applyProtection="1">
      <alignment horizontal="right"/>
      <protection locked="0"/>
    </xf>
    <xf numFmtId="10" fontId="13" fillId="0" borderId="3" xfId="2" applyNumberFormat="1" applyFont="1" applyBorder="1" applyAlignment="1" applyProtection="1">
      <alignment horizontal="right"/>
      <protection locked="0"/>
    </xf>
    <xf numFmtId="9" fontId="15" fillId="0" borderId="2" xfId="2" applyNumberFormat="1" applyFont="1" applyBorder="1" applyAlignment="1">
      <alignment horizontal="right"/>
    </xf>
    <xf numFmtId="10" fontId="16" fillId="0" borderId="12" xfId="2" applyNumberFormat="1" applyFont="1" applyBorder="1" applyAlignment="1" applyProtection="1">
      <alignment horizontal="right"/>
      <protection locked="0"/>
    </xf>
    <xf numFmtId="10" fontId="16" fillId="0" borderId="6" xfId="2" applyNumberFormat="1" applyFont="1" applyBorder="1" applyAlignment="1" applyProtection="1">
      <alignment horizontal="right"/>
      <protection locked="0"/>
    </xf>
    <xf numFmtId="10" fontId="16" fillId="0" borderId="13" xfId="2" applyNumberFormat="1" applyFont="1" applyBorder="1" applyAlignment="1" applyProtection="1">
      <alignment horizontal="right"/>
      <protection locked="0"/>
    </xf>
    <xf numFmtId="10" fontId="16" fillId="0" borderId="12" xfId="2" applyNumberFormat="1" applyFont="1" applyBorder="1" applyAlignment="1" applyProtection="1">
      <alignment horizontal="right"/>
    </xf>
    <xf numFmtId="0" fontId="3" fillId="4" borderId="9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Protection="1"/>
    <xf numFmtId="10" fontId="17" fillId="0" borderId="1" xfId="0" applyNumberFormat="1" applyFont="1" applyBorder="1" applyProtection="1"/>
    <xf numFmtId="0" fontId="18" fillId="0" borderId="3" xfId="0" applyFont="1" applyBorder="1" applyAlignment="1" applyProtection="1">
      <alignment wrapText="1"/>
    </xf>
    <xf numFmtId="0" fontId="10" fillId="0" borderId="0" xfId="0" applyFont="1"/>
    <xf numFmtId="9" fontId="15" fillId="0" borderId="14" xfId="2" applyNumberFormat="1" applyFont="1" applyBorder="1" applyAlignment="1" applyProtection="1">
      <alignment horizontal="right"/>
    </xf>
    <xf numFmtId="9" fontId="15" fillId="0" borderId="4" xfId="2" applyNumberFormat="1" applyFont="1" applyBorder="1" applyAlignment="1" applyProtection="1">
      <alignment horizontal="right"/>
    </xf>
    <xf numFmtId="9" fontId="15" fillId="0" borderId="15" xfId="2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Continuous" wrapText="1"/>
    </xf>
    <xf numFmtId="0" fontId="4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Continuous"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16" fontId="3" fillId="0" borderId="0" xfId="0" applyNumberFormat="1" applyFont="1" applyFill="1" applyBorder="1" applyAlignment="1" applyProtection="1">
      <alignment wrapText="1"/>
    </xf>
    <xf numFmtId="165" fontId="4" fillId="0" borderId="0" xfId="1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9" fontId="8" fillId="0" borderId="0" xfId="2" applyNumberFormat="1" applyFont="1" applyFill="1" applyBorder="1" applyProtection="1"/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/>
      <protection locked="0"/>
    </xf>
    <xf numFmtId="10" fontId="14" fillId="0" borderId="16" xfId="0" applyNumberFormat="1" applyFont="1" applyFill="1" applyBorder="1" applyAlignment="1">
      <alignment horizontal="right"/>
    </xf>
    <xf numFmtId="10" fontId="16" fillId="0" borderId="2" xfId="2" applyNumberFormat="1" applyFont="1" applyBorder="1" applyAlignment="1" applyProtection="1">
      <alignment horizontal="right"/>
      <protection locked="0"/>
    </xf>
    <xf numFmtId="10" fontId="16" fillId="0" borderId="1" xfId="2" applyNumberFormat="1" applyFont="1" applyBorder="1" applyAlignment="1" applyProtection="1">
      <alignment horizontal="right"/>
      <protection locked="0"/>
    </xf>
    <xf numFmtId="10" fontId="16" fillId="0" borderId="3" xfId="2" applyNumberFormat="1" applyFont="1" applyBorder="1" applyAlignment="1" applyProtection="1">
      <alignment horizontal="right"/>
      <protection locked="0"/>
    </xf>
    <xf numFmtId="10" fontId="16" fillId="0" borderId="2" xfId="2" applyNumberFormat="1" applyFont="1" applyBorder="1" applyAlignment="1">
      <alignment horizontal="right"/>
    </xf>
    <xf numFmtId="10" fontId="19" fillId="0" borderId="2" xfId="0" applyNumberFormat="1" applyFont="1" applyBorder="1" applyAlignment="1">
      <alignment horizontal="right"/>
    </xf>
    <xf numFmtId="10" fontId="19" fillId="0" borderId="1" xfId="0" applyNumberFormat="1" applyFont="1" applyBorder="1" applyAlignment="1" applyProtection="1">
      <alignment horizontal="right"/>
    </xf>
    <xf numFmtId="10" fontId="16" fillId="0" borderId="1" xfId="0" applyNumberFormat="1" applyFont="1" applyBorder="1" applyProtection="1"/>
    <xf numFmtId="9" fontId="20" fillId="0" borderId="2" xfId="2" applyFont="1" applyBorder="1" applyAlignment="1" applyProtection="1">
      <alignment horizontal="right"/>
      <protection locked="0"/>
    </xf>
    <xf numFmtId="9" fontId="20" fillId="0" borderId="1" xfId="2" applyFont="1" applyBorder="1" applyAlignment="1" applyProtection="1">
      <alignment horizontal="right"/>
      <protection locked="0"/>
    </xf>
    <xf numFmtId="9" fontId="20" fillId="0" borderId="3" xfId="2" applyFont="1" applyBorder="1" applyAlignment="1" applyProtection="1">
      <alignment horizontal="right"/>
      <protection locked="0"/>
    </xf>
    <xf numFmtId="10" fontId="20" fillId="0" borderId="2" xfId="2" applyNumberFormat="1" applyFont="1" applyBorder="1" applyAlignment="1">
      <alignment horizontal="right"/>
    </xf>
    <xf numFmtId="9" fontId="21" fillId="0" borderId="2" xfId="2" applyNumberFormat="1" applyFont="1" applyBorder="1" applyAlignment="1">
      <alignment horizontal="right"/>
    </xf>
    <xf numFmtId="0" fontId="3" fillId="4" borderId="11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wrapText="1"/>
    </xf>
    <xf numFmtId="9" fontId="3" fillId="0" borderId="0" xfId="2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10" fontId="8" fillId="0" borderId="0" xfId="2" applyNumberFormat="1" applyFont="1" applyFill="1" applyBorder="1" applyAlignment="1" applyProtection="1"/>
    <xf numFmtId="0" fontId="0" fillId="0" borderId="0" xfId="0" applyFill="1" applyBorder="1" applyAlignment="1"/>
    <xf numFmtId="0" fontId="6" fillId="0" borderId="16" xfId="0" applyFont="1" applyBorder="1" applyAlignment="1" applyProtection="1">
      <alignment wrapText="1"/>
    </xf>
    <xf numFmtId="0" fontId="0" fillId="0" borderId="16" xfId="0" applyBorder="1" applyAlignment="1" applyProtection="1"/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6">
    <cellStyle name="Comma" xfId="1" builtinId="3"/>
    <cellStyle name="Followed Hyperlink" xfId="4" builtinId="9" hidden="1"/>
    <cellStyle name="Followed Hyperlink" xfId="5" builtinId="9" hidden="1"/>
    <cellStyle name="Hyperlink" xfId="3" builtinId="8" hidden="1"/>
    <cellStyle name="Normal" xfId="0" builtinId="0"/>
    <cellStyle name="Percent" xfId="2" builtinId="5"/>
  </cellStyles>
  <dxfs count="6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104560</xdr:colOff>
      <xdr:row>12</xdr:row>
      <xdr:rowOff>116950</xdr:rowOff>
    </xdr:from>
    <xdr:to>
      <xdr:col>18</xdr:col>
      <xdr:colOff>104920</xdr:colOff>
      <xdr:row>12</xdr:row>
      <xdr:rowOff>117310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3" name="Ink 12"/>
            <xdr14:cNvContentPartPr/>
          </xdr14:nvContentPartPr>
          <xdr14:nvPr macro=""/>
          <xdr14:xfrm>
            <a:off x="9693060" y="3514200"/>
            <a:ext cx="360" cy="3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686220" y="3507360"/>
              <a:ext cx="14040" cy="14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256" units="dev"/>
          <inkml:channel name="T" type="integer" max="2.14748E9" units="dev"/>
        </inkml:traceFormat>
        <inkml:channelProperties>
          <inkml:channelProperty channel="X" name="resolution" value="377.95276" units="1/cm"/>
          <inkml:channelProperty channel="Y" name="resolution" value="425.28058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5-03-25T15:07:16.790"/>
    </inkml:context>
    <inkml:brush xml:id="br0">
      <inkml:brushProperty name="width" value="0.07" units="cm"/>
      <inkml:brushProperty name="height" value="0.07" units="cm"/>
      <inkml:brushProperty name="color" value="#ED1C24"/>
    </inkml:brush>
  </inkml:definitions>
  <inkml:traceGroup>
    <inkml:annotationXML>
      <emma:emma xmlns:emma="http://www.w3.org/2003/04/emma" version="1.0">
        <emma:interpretation id="{A74C4604-6839-4370-B1EE-22BA88135D4B}" emma:medium="tactile" emma:mode="ink">
          <msink:context xmlns:msink="http://schemas.microsoft.com/ink/2010/main" type="writingRegion" rotatedBoundingBox="26925,9761 26940,9761 26940,9776 26925,9776"/>
        </emma:interpretation>
      </emma:emma>
    </inkml:annotationXML>
    <inkml:traceGroup>
      <inkml:annotationXML>
        <emma:emma xmlns:emma="http://www.w3.org/2003/04/emma" version="1.0">
          <emma:interpretation id="{442C266E-53F0-4D56-BD97-312D0DD986AF}" emma:medium="tactile" emma:mode="ink">
            <msink:context xmlns:msink="http://schemas.microsoft.com/ink/2010/main" type="paragraph" rotatedBoundingBox="26925,9761 26940,9761 26940,9776 26925,977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2CA79A69-2A3D-4256-A02F-2191E2D6C629}" emma:medium="tactile" emma:mode="ink">
              <msink:context xmlns:msink="http://schemas.microsoft.com/ink/2010/main" type="line" rotatedBoundingBox="26925,9761 26940,9761 26940,9776 26925,9776"/>
            </emma:interpretation>
          </emma:emma>
        </inkml:annotationXML>
        <inkml:traceGroup>
          <inkml:annotationXML>
            <emma:emma xmlns:emma="http://www.w3.org/2003/04/emma" version="1.0">
              <emma:interpretation id="{94053033-0A77-48F4-BA30-F29F44D964F9}" emma:medium="tactile" emma:mode="ink">
                <msink:context xmlns:msink="http://schemas.microsoft.com/ink/2010/main" type="inkWord" rotatedBoundingBox="26925,9761 26940,9761 26940,9776 26925,9776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0 0 48 0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008000"/>
  </sheetPr>
  <dimension ref="A1:S21"/>
  <sheetViews>
    <sheetView topLeftCell="B1" workbookViewId="0">
      <selection activeCell="C1" sqref="C1"/>
    </sheetView>
  </sheetViews>
  <sheetFormatPr baseColWidth="10" defaultColWidth="8.83203125" defaultRowHeight="15" x14ac:dyDescent="0"/>
  <cols>
    <col min="1" max="1" width="2.83203125" style="48" hidden="1" customWidth="1"/>
    <col min="2" max="2" width="13.33203125" style="48" customWidth="1"/>
    <col min="3" max="3" width="23.33203125" style="57" customWidth="1"/>
    <col min="4" max="17" width="6.5" style="48" customWidth="1"/>
    <col min="18" max="18" width="9" style="50" customWidth="1"/>
    <col min="19" max="19" width="14.6640625" style="48" customWidth="1"/>
    <col min="20" max="20" width="13.33203125" style="48" customWidth="1"/>
    <col min="21" max="16384" width="8.83203125" style="48"/>
  </cols>
  <sheetData>
    <row r="1" spans="2:19" ht="46.5" customHeight="1">
      <c r="C1" s="49" t="s">
        <v>13</v>
      </c>
    </row>
    <row r="2" spans="2:19" s="50" customFormat="1" ht="20.25" customHeight="1">
      <c r="C2" s="51" t="s">
        <v>5</v>
      </c>
      <c r="D2" s="52" t="s">
        <v>11</v>
      </c>
      <c r="E2" s="52" t="s">
        <v>0</v>
      </c>
      <c r="F2" s="53">
        <v>1</v>
      </c>
      <c r="G2" s="53">
        <v>2</v>
      </c>
      <c r="H2" s="53">
        <v>3</v>
      </c>
      <c r="I2" s="53">
        <v>4</v>
      </c>
      <c r="J2" s="54">
        <v>5</v>
      </c>
      <c r="K2" s="52">
        <v>6</v>
      </c>
      <c r="L2" s="53">
        <v>7</v>
      </c>
      <c r="M2" s="54">
        <v>8</v>
      </c>
      <c r="N2" s="52">
        <v>9</v>
      </c>
      <c r="O2" s="53">
        <v>10</v>
      </c>
      <c r="P2" s="53">
        <v>11</v>
      </c>
      <c r="Q2" s="54">
        <v>12</v>
      </c>
      <c r="R2" s="52" t="s">
        <v>1</v>
      </c>
      <c r="S2" s="121"/>
    </row>
    <row r="3" spans="2:19" ht="32.25" customHeight="1">
      <c r="B3" s="42" t="s">
        <v>12</v>
      </c>
      <c r="C3" s="55" t="s">
        <v>6</v>
      </c>
      <c r="D3" s="69">
        <v>0.28289999999999998</v>
      </c>
      <c r="E3" s="69">
        <v>0.1341</v>
      </c>
      <c r="F3" s="70">
        <v>9.5100000000000004E-2</v>
      </c>
      <c r="G3" s="70">
        <v>8.8400000000000006E-2</v>
      </c>
      <c r="H3" s="70">
        <v>9.1399999999999995E-2</v>
      </c>
      <c r="I3" s="70">
        <v>7.9500000000000001E-2</v>
      </c>
      <c r="J3" s="71">
        <v>8.7300000000000003E-2</v>
      </c>
      <c r="K3" s="69">
        <v>0.1169</v>
      </c>
      <c r="L3" s="70">
        <v>0.16569999999999999</v>
      </c>
      <c r="M3" s="71">
        <v>0.18770000000000001</v>
      </c>
      <c r="N3" s="69">
        <v>0.36299999999999999</v>
      </c>
      <c r="O3" s="70">
        <v>0.2276</v>
      </c>
      <c r="P3" s="70">
        <v>0.39429999999999998</v>
      </c>
      <c r="Q3" s="71">
        <v>0.37069999999999997</v>
      </c>
      <c r="R3" s="72">
        <v>0.17849999999999999</v>
      </c>
      <c r="S3" s="122"/>
    </row>
    <row r="4" spans="2:19" ht="19" customHeight="1">
      <c r="B4" s="43" t="s">
        <v>7</v>
      </c>
      <c r="C4" s="73" t="s">
        <v>3</v>
      </c>
      <c r="D4" s="74">
        <f>SUM('School A'!D4,'School B'!D4,'School C'!D4,'School F'!D4,'School I'!D4)</f>
        <v>575</v>
      </c>
      <c r="E4" s="74">
        <f>SUM('School A'!E4,'School B'!E4,'School C'!E4,'School D'!E4,'School E'!E4,'School F'!E4,'School G'!E4,'School H'!E4,'School I'!E4,'School J'!E4)</f>
        <v>905</v>
      </c>
      <c r="F4" s="74">
        <f>SUM('School A'!F4,'School B'!F4,'School C'!F4,'School D'!F4,'School E'!F4,'School F'!F4,'School G'!F4,'School H'!F4,'School I'!F4,'School J'!F4)</f>
        <v>831</v>
      </c>
      <c r="G4" s="74">
        <f>SUM('School A'!G4,'School B'!G4,'School C'!G4,'School D'!G4,'School E'!G4,'School F'!G4,'School G'!G4,'School H'!G4,'School I'!G4,'School J'!G4)</f>
        <v>850</v>
      </c>
      <c r="H4" s="74">
        <f>SUM('School A'!H4,'School B'!H4,'School C'!H4,'School D'!H4,'School E'!H4,'School F'!H4,'School G'!H4,'School H'!H4,'School I'!H4,'School J'!H4)</f>
        <v>789</v>
      </c>
      <c r="I4" s="74">
        <f>SUM('School A'!I4,'School B'!I4,'School C'!I4,'School D'!I4,'School E'!I4,'School F'!I4,'School G'!I4,'School H'!I4,'School I'!I4,'School J'!I4)</f>
        <v>777</v>
      </c>
      <c r="J4" s="74">
        <f>SUM('School A'!J4,'School B'!J4,'School C'!J4,'School D'!J4,'School E'!J4,'School F'!J4,'School G'!J4,'School H'!J4,'School I'!J4,'School J'!J4)</f>
        <v>782</v>
      </c>
      <c r="K4" s="74">
        <f>SUM('School B'!K4,'School K'!K4,'School L'!K4,'School M'!K4)</f>
        <v>626</v>
      </c>
      <c r="L4" s="74">
        <f>SUM('School B'!L4,'School K'!L4,'School L'!L4,'School M'!L4)</f>
        <v>637</v>
      </c>
      <c r="M4" s="74">
        <f>SUM('School B'!M4,'School K'!M4,'School L'!M4,'School M'!M4)</f>
        <v>674</v>
      </c>
      <c r="N4" s="45">
        <f>'School N'!N4</f>
        <v>818</v>
      </c>
      <c r="O4" s="45">
        <f>'School N'!O4</f>
        <v>581</v>
      </c>
      <c r="P4" s="45">
        <f>'School N'!P4</f>
        <v>477</v>
      </c>
      <c r="Q4" s="45">
        <f>'School N'!Q4</f>
        <v>507</v>
      </c>
      <c r="R4" s="75">
        <f>SUM('School A'!R4,'School B'!R4,'School C'!R4,'School D'!R4,'School E'!R4,'School F'!R4,'School G'!R4,'School H'!R4,'School I'!R4,'School J'!R4,'School K'!R4,'School L'!R4,'School M'!R4,'School N'!R4)</f>
        <v>9829</v>
      </c>
    </row>
    <row r="5" spans="2:19" ht="19" customHeight="1">
      <c r="B5" s="47">
        <v>42174</v>
      </c>
      <c r="C5" s="73" t="s">
        <v>4</v>
      </c>
      <c r="D5" s="74">
        <f>SUM('School A'!D5,'School B'!D5,'School C'!D5,'School F'!D5,'School I'!D5)</f>
        <v>179</v>
      </c>
      <c r="E5" s="74">
        <f>SUM('School A'!E5,'School B'!E5,'School C'!E5,'School D'!E5,'School E'!E5,'School F'!E5,'School G'!E5,'School H'!E5,'School I'!E5,'School J'!E5)</f>
        <v>170</v>
      </c>
      <c r="F5" s="74">
        <f>SUM('School A'!F5,'School B'!F5,'School C'!F5,'School D'!F5,'School E'!F5,'School F'!F5,'School G'!F5,'School H'!F5,'School I'!F5,'School J'!F5)</f>
        <v>111</v>
      </c>
      <c r="G5" s="74">
        <f>SUM('School A'!G5,'School B'!G5,'School C'!G5,'School D'!G5,'School E'!G5,'School F'!G5,'School G'!G5,'School H'!G5,'School I'!G5,'School J'!G5)</f>
        <v>82</v>
      </c>
      <c r="H5" s="74">
        <f>SUM('School A'!H5,'School B'!H5,'School C'!H5,'School D'!H5,'School E'!H5,'School F'!H5,'School G'!H5,'School H'!H5,'School I'!H5,'School J'!H5)</f>
        <v>91</v>
      </c>
      <c r="I5" s="74">
        <f>SUM('School A'!I5,'School B'!I5,'School C'!I5,'School D'!I5,'School E'!I5,'School F'!I5,'School G'!I5,'School H'!I5,'School I'!I5,'School J'!I5)</f>
        <v>90</v>
      </c>
      <c r="J5" s="74">
        <f>SUM('School A'!J5,'School B'!J5,'School C'!J5,'School D'!J5,'School E'!J5,'School F'!J5,'School G'!J5,'School H'!J5,'School I'!J5,'School J'!J5)</f>
        <v>74</v>
      </c>
      <c r="K5" s="74">
        <f>SUM('School B'!K5,'School K'!K5,'School L'!K5,'School M'!K5)</f>
        <v>123</v>
      </c>
      <c r="L5" s="74">
        <f>SUM('School B'!L5,'School K'!L5,'School L'!L5,'School M'!L5)</f>
        <v>143</v>
      </c>
      <c r="M5" s="74">
        <f>SUM('School B'!M5,'School K'!M5,'School L'!M5,'School M'!M5)</f>
        <v>154</v>
      </c>
      <c r="N5" s="45">
        <f>'School N'!N5</f>
        <v>415</v>
      </c>
      <c r="O5" s="45">
        <f>'School N'!O5</f>
        <v>220</v>
      </c>
      <c r="P5" s="45">
        <f>SUM('School N'!P5)</f>
        <v>155</v>
      </c>
      <c r="Q5" s="45">
        <f>'School N'!Q5</f>
        <v>221</v>
      </c>
      <c r="R5" s="75">
        <f>SUM('School A'!R5,'School B'!R5,'School C'!R5,'School D'!R5,'School E'!R5,'School F'!R5,'School G'!R5,'School H'!R5,'School I'!R5,'School J'!R5,'School K'!R5,'School L'!R5,'School M'!R5,'School N'!R5)</f>
        <v>2228</v>
      </c>
    </row>
    <row r="6" spans="2:19" ht="32.25" customHeight="1">
      <c r="B6" s="64" t="s">
        <v>16</v>
      </c>
      <c r="C6" s="73" t="s">
        <v>6</v>
      </c>
      <c r="D6" s="106">
        <f t="shared" ref="D6:Q6" si="0">(D5/D4)</f>
        <v>0.31130434782608696</v>
      </c>
      <c r="E6" s="106">
        <f t="shared" si="0"/>
        <v>0.18784530386740331</v>
      </c>
      <c r="F6" s="106">
        <f t="shared" si="0"/>
        <v>0.13357400722021662</v>
      </c>
      <c r="G6" s="76">
        <f t="shared" si="0"/>
        <v>9.6470588235294114E-2</v>
      </c>
      <c r="H6" s="106">
        <f t="shared" si="0"/>
        <v>0.11533586818757921</v>
      </c>
      <c r="I6" s="106">
        <f t="shared" si="0"/>
        <v>0.11583011583011583</v>
      </c>
      <c r="J6" s="106">
        <f t="shared" si="0"/>
        <v>9.4629156010230184E-2</v>
      </c>
      <c r="K6" s="106">
        <f t="shared" si="0"/>
        <v>0.19648562300319489</v>
      </c>
      <c r="L6" s="106">
        <f t="shared" si="0"/>
        <v>0.22448979591836735</v>
      </c>
      <c r="M6" s="106">
        <f t="shared" si="0"/>
        <v>0.228486646884273</v>
      </c>
      <c r="N6" s="106">
        <f t="shared" si="0"/>
        <v>0.50733496332518335</v>
      </c>
      <c r="O6" s="106">
        <f t="shared" si="0"/>
        <v>0.37865748709122204</v>
      </c>
      <c r="P6" s="106">
        <f t="shared" si="0"/>
        <v>0.3249475890985325</v>
      </c>
      <c r="Q6" s="106">
        <f t="shared" si="0"/>
        <v>0.4358974358974359</v>
      </c>
      <c r="R6" s="107">
        <f>R5/R4</f>
        <v>0.22667616237664057</v>
      </c>
      <c r="S6" s="56"/>
    </row>
    <row r="7" spans="2:19" ht="32.25" customHeight="1">
      <c r="C7" s="77" t="s">
        <v>9</v>
      </c>
      <c r="D7" s="79">
        <f t="shared" ref="D7:R7" si="1">(D6-D3)/D3</f>
        <v>0.10040419874898188</v>
      </c>
      <c r="E7" s="79">
        <f t="shared" si="1"/>
        <v>0.40078526373902545</v>
      </c>
      <c r="F7" s="80">
        <f t="shared" si="1"/>
        <v>0.40456369316736712</v>
      </c>
      <c r="G7" s="80">
        <f t="shared" si="1"/>
        <v>9.1296247005589443E-2</v>
      </c>
      <c r="H7" s="80">
        <f t="shared" si="1"/>
        <v>0.26188039592537438</v>
      </c>
      <c r="I7" s="80">
        <f t="shared" si="1"/>
        <v>0.45698258905806077</v>
      </c>
      <c r="J7" s="81">
        <f t="shared" si="1"/>
        <v>8.3953677093129217E-2</v>
      </c>
      <c r="K7" s="79">
        <f t="shared" si="1"/>
        <v>0.68080088112228299</v>
      </c>
      <c r="L7" s="80">
        <f t="shared" si="1"/>
        <v>0.35479659576564493</v>
      </c>
      <c r="M7" s="81">
        <f t="shared" si="1"/>
        <v>0.21729699991621201</v>
      </c>
      <c r="N7" s="79">
        <f t="shared" si="1"/>
        <v>0.39761697885725444</v>
      </c>
      <c r="O7" s="80">
        <f t="shared" si="1"/>
        <v>0.66369721920572078</v>
      </c>
      <c r="P7" s="80">
        <f t="shared" si="1"/>
        <v>-0.17588742303187291</v>
      </c>
      <c r="Q7" s="81">
        <f t="shared" si="1"/>
        <v>0.1758765467964282</v>
      </c>
      <c r="R7" s="79">
        <f t="shared" si="1"/>
        <v>0.26989446709602566</v>
      </c>
    </row>
    <row r="8" spans="2:19" ht="12" customHeight="1">
      <c r="R8" s="48"/>
    </row>
    <row r="9" spans="2:19" ht="12" customHeight="1"/>
    <row r="10" spans="2:19" ht="12" customHeight="1"/>
    <row r="13" spans="2:19">
      <c r="C13" s="82"/>
      <c r="D13" s="83"/>
      <c r="E13" s="83"/>
      <c r="F13" s="83"/>
      <c r="G13" s="84"/>
      <c r="H13" s="85"/>
      <c r="I13" s="83"/>
      <c r="J13" s="83"/>
      <c r="K13" s="83"/>
      <c r="L13" s="83"/>
      <c r="M13" s="83"/>
      <c r="N13" s="83"/>
      <c r="O13" s="83"/>
    </row>
    <row r="14" spans="2:19" ht="36" customHeight="1">
      <c r="C14" s="86"/>
      <c r="D14" s="87"/>
      <c r="E14" s="87"/>
      <c r="F14" s="87"/>
      <c r="G14" s="84"/>
      <c r="H14" s="82"/>
      <c r="I14" s="88"/>
      <c r="J14" s="88"/>
      <c r="K14" s="88"/>
      <c r="L14" s="85"/>
      <c r="M14" s="83"/>
      <c r="N14" s="83"/>
      <c r="O14" s="83"/>
    </row>
    <row r="15" spans="2:19" ht="37.5" customHeight="1">
      <c r="C15" s="89"/>
      <c r="D15" s="90"/>
      <c r="E15" s="90"/>
      <c r="F15" s="90"/>
      <c r="G15" s="84"/>
      <c r="H15" s="84"/>
      <c r="I15" s="84"/>
      <c r="J15" s="87"/>
      <c r="K15" s="87"/>
      <c r="L15" s="91"/>
      <c r="M15" s="91"/>
      <c r="N15" s="87"/>
      <c r="O15" s="87"/>
    </row>
    <row r="16" spans="2:19">
      <c r="C16" s="92"/>
      <c r="D16" s="93"/>
      <c r="E16" s="93"/>
      <c r="F16" s="90"/>
      <c r="G16" s="84"/>
      <c r="H16" s="118"/>
      <c r="I16" s="118"/>
      <c r="J16" s="84"/>
      <c r="K16" s="84"/>
      <c r="L16" s="118"/>
      <c r="M16" s="118"/>
      <c r="N16" s="84"/>
      <c r="O16" s="84"/>
    </row>
    <row r="17" spans="3:15">
      <c r="C17" s="89"/>
      <c r="D17" s="93"/>
      <c r="E17" s="93"/>
      <c r="F17" s="90"/>
      <c r="G17" s="84"/>
      <c r="H17" s="118"/>
      <c r="I17" s="118"/>
      <c r="J17" s="84"/>
      <c r="K17" s="84"/>
      <c r="L17" s="118"/>
      <c r="M17" s="118"/>
      <c r="N17" s="84"/>
      <c r="O17" s="84"/>
    </row>
    <row r="18" spans="3:15">
      <c r="C18" s="89"/>
      <c r="D18" s="94"/>
      <c r="E18" s="94"/>
      <c r="F18" s="94"/>
      <c r="G18" s="84"/>
      <c r="H18" s="118"/>
      <c r="I18" s="118"/>
      <c r="J18" s="94"/>
      <c r="K18" s="94"/>
      <c r="L18" s="118"/>
      <c r="M18" s="118"/>
      <c r="N18" s="94"/>
      <c r="O18" s="94"/>
    </row>
    <row r="19" spans="3:15">
      <c r="C19" s="95"/>
      <c r="D19" s="96"/>
      <c r="E19" s="96"/>
      <c r="F19" s="97"/>
      <c r="G19" s="84"/>
      <c r="H19" s="118"/>
      <c r="I19" s="118"/>
      <c r="J19" s="119"/>
      <c r="K19" s="120"/>
      <c r="L19" s="118"/>
      <c r="M19" s="118"/>
      <c r="N19" s="119"/>
      <c r="O19" s="120"/>
    </row>
    <row r="20" spans="3:15">
      <c r="C20" s="89"/>
      <c r="D20" s="84"/>
      <c r="E20" s="84"/>
      <c r="F20" s="84"/>
      <c r="G20" s="84"/>
      <c r="H20" s="84"/>
      <c r="I20" s="84"/>
      <c r="J20" s="84"/>
      <c r="K20" s="84"/>
      <c r="L20" s="84"/>
      <c r="M20" s="116"/>
      <c r="N20" s="116"/>
      <c r="O20" s="117"/>
    </row>
    <row r="21" spans="3:15">
      <c r="C21" s="89"/>
      <c r="D21" s="84"/>
      <c r="E21" s="84"/>
      <c r="F21" s="84"/>
      <c r="G21" s="84"/>
      <c r="H21" s="84"/>
      <c r="I21" s="84"/>
      <c r="J21" s="84"/>
      <c r="K21" s="84"/>
      <c r="L21" s="84"/>
      <c r="M21" s="116"/>
      <c r="N21" s="116"/>
      <c r="O21" s="117"/>
    </row>
  </sheetData>
  <mergeCells count="13">
    <mergeCell ref="S2:S3"/>
    <mergeCell ref="H16:I16"/>
    <mergeCell ref="L16:M16"/>
    <mergeCell ref="H17:I17"/>
    <mergeCell ref="L17:M17"/>
    <mergeCell ref="M20:N21"/>
    <mergeCell ref="O20:O21"/>
    <mergeCell ref="H18:I18"/>
    <mergeCell ref="L18:M18"/>
    <mergeCell ref="H19:I19"/>
    <mergeCell ref="L19:M19"/>
    <mergeCell ref="N19:O19"/>
    <mergeCell ref="J19:K19"/>
  </mergeCells>
  <phoneticPr fontId="2" type="noConversion"/>
  <conditionalFormatting sqref="D7:R7">
    <cfRule type="cellIs" dxfId="62" priority="1" operator="lessThan">
      <formula>0</formula>
    </cfRule>
    <cfRule type="cellIs" dxfId="61" priority="2" operator="greaterThan">
      <formula>0</formula>
    </cfRule>
  </conditionalFormatting>
  <pageMargins left="0.16" right="0.17" top="1" bottom="0.63" header="0.5" footer="0.33"/>
  <pageSetup orientation="landscape"/>
  <headerFooter alignWithMargins="0">
    <oddHeader>&amp;CCONSOLIDATED SCHOOL DISTRICT OF NEW BRITAIN
DISTRICT-WIDE
CHRONIC ABSENTEEISM BY GRADE</oddHeader>
  </headerFooter>
  <ignoredErrors>
    <ignoredError sqref="Q4:Q5 P4:P5 O4:O5 N4:N5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3366FF"/>
  </sheetPr>
  <dimension ref="B1:R18"/>
  <sheetViews>
    <sheetView workbookViewId="0">
      <selection activeCell="C1" sqref="C1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24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65"/>
      <c r="E3" s="101">
        <v>0.20469999999999999</v>
      </c>
      <c r="F3" s="102">
        <v>0.14410000000000001</v>
      </c>
      <c r="G3" s="102">
        <v>0.13639999999999999</v>
      </c>
      <c r="H3" s="102">
        <v>0.1368</v>
      </c>
      <c r="I3" s="102">
        <v>7.4099999999999999E-2</v>
      </c>
      <c r="J3" s="103">
        <v>0.1169</v>
      </c>
      <c r="K3" s="101"/>
      <c r="L3" s="102"/>
      <c r="M3" s="103"/>
      <c r="N3" s="108"/>
      <c r="O3" s="109"/>
      <c r="P3" s="109"/>
      <c r="Q3" s="110"/>
      <c r="R3" s="104">
        <v>0.1386</v>
      </c>
    </row>
    <row r="4" spans="2:18" ht="19" customHeight="1">
      <c r="B4" s="43" t="s">
        <v>7</v>
      </c>
      <c r="C4" s="18" t="s">
        <v>3</v>
      </c>
      <c r="D4" s="44"/>
      <c r="E4" s="44">
        <v>160</v>
      </c>
      <c r="F4" s="45">
        <v>118</v>
      </c>
      <c r="G4" s="45">
        <v>107</v>
      </c>
      <c r="H4" s="45">
        <v>108</v>
      </c>
      <c r="I4" s="45">
        <v>96</v>
      </c>
      <c r="J4" s="46">
        <v>101</v>
      </c>
      <c r="K4" s="44"/>
      <c r="L4" s="45"/>
      <c r="M4" s="46"/>
      <c r="N4" s="44"/>
      <c r="O4" s="45"/>
      <c r="P4" s="45"/>
      <c r="Q4" s="46"/>
      <c r="R4" s="10">
        <f>SUM(D4:Q4)</f>
        <v>690</v>
      </c>
    </row>
    <row r="5" spans="2:18" ht="19" customHeight="1">
      <c r="B5" s="47">
        <v>42174</v>
      </c>
      <c r="C5" s="18" t="s">
        <v>4</v>
      </c>
      <c r="D5" s="44"/>
      <c r="E5" s="44">
        <v>45</v>
      </c>
      <c r="F5" s="45">
        <v>17</v>
      </c>
      <c r="G5" s="45">
        <v>11</v>
      </c>
      <c r="H5" s="45">
        <v>22</v>
      </c>
      <c r="I5" s="45">
        <v>15</v>
      </c>
      <c r="J5" s="46">
        <v>11</v>
      </c>
      <c r="K5" s="44"/>
      <c r="L5" s="45"/>
      <c r="M5" s="46"/>
      <c r="N5" s="44"/>
      <c r="O5" s="45"/>
      <c r="P5" s="45"/>
      <c r="Q5" s="46"/>
      <c r="R5" s="10">
        <f>SUM(D5:Q5)</f>
        <v>121</v>
      </c>
    </row>
    <row r="6" spans="2:18" ht="32.25" customHeight="1">
      <c r="B6" s="64" t="s">
        <v>16</v>
      </c>
      <c r="C6" s="18" t="s">
        <v>6</v>
      </c>
      <c r="D6" s="63"/>
      <c r="E6" s="105">
        <f t="shared" ref="E6:R6" si="0">E5/E4</f>
        <v>0.28125</v>
      </c>
      <c r="F6" s="105">
        <f t="shared" si="0"/>
        <v>0.1440677966101695</v>
      </c>
      <c r="G6" s="105">
        <f t="shared" si="0"/>
        <v>0.10280373831775701</v>
      </c>
      <c r="H6" s="105">
        <f t="shared" si="0"/>
        <v>0.20370370370370369</v>
      </c>
      <c r="I6" s="105">
        <f t="shared" si="0"/>
        <v>0.15625</v>
      </c>
      <c r="J6" s="105">
        <f t="shared" si="0"/>
        <v>0.10891089108910891</v>
      </c>
      <c r="K6" s="105"/>
      <c r="L6" s="105"/>
      <c r="M6" s="105"/>
      <c r="N6" s="105"/>
      <c r="O6" s="105"/>
      <c r="P6" s="105"/>
      <c r="Q6" s="105"/>
      <c r="R6" s="105">
        <f t="shared" si="0"/>
        <v>0.17536231884057971</v>
      </c>
    </row>
    <row r="7" spans="2:18" ht="32.25" customHeight="1">
      <c r="C7" s="12" t="s">
        <v>9</v>
      </c>
      <c r="D7" s="30"/>
      <c r="E7" s="68">
        <f t="shared" ref="E7:R7" si="1">(E6-E3)/E3</f>
        <v>0.37396189545676606</v>
      </c>
      <c r="F7" s="68">
        <f t="shared" si="1"/>
        <v>-2.2347945753303005E-4</v>
      </c>
      <c r="G7" s="68">
        <f t="shared" si="1"/>
        <v>-0.24630690382876091</v>
      </c>
      <c r="H7" s="68">
        <f t="shared" si="1"/>
        <v>0.48906216157678134</v>
      </c>
      <c r="I7" s="68">
        <f t="shared" si="1"/>
        <v>1.1086369770580298</v>
      </c>
      <c r="J7" s="68">
        <f t="shared" si="1"/>
        <v>-6.8341393591882751E-2</v>
      </c>
      <c r="K7" s="68"/>
      <c r="L7" s="68"/>
      <c r="M7" s="68"/>
      <c r="N7" s="68"/>
      <c r="O7" s="68"/>
      <c r="P7" s="68"/>
      <c r="Q7" s="68"/>
      <c r="R7" s="68">
        <f t="shared" si="1"/>
        <v>0.26524039567517826</v>
      </c>
    </row>
    <row r="8" spans="2:18">
      <c r="R8" s="1"/>
    </row>
    <row r="9" spans="2:18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27" priority="1" operator="equal">
      <formula>0</formula>
    </cfRule>
    <cfRule type="cellIs" dxfId="26" priority="2" operator="equal">
      <formula>""</formula>
    </cfRule>
    <cfRule type="cellIs" dxfId="25" priority="3" operator="lessThan">
      <formula>0</formula>
    </cfRule>
    <cfRule type="cellIs" dxfId="24" priority="4" operator="greaterThan">
      <formula>0</formula>
    </cfRule>
  </conditionalFormatting>
  <pageMargins left="0.41" right="0.45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3366FF"/>
  </sheetPr>
  <dimension ref="B1:R18"/>
  <sheetViews>
    <sheetView workbookViewId="0">
      <selection activeCell="C1" sqref="C1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25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101">
        <v>0.2087</v>
      </c>
      <c r="E3" s="101">
        <v>5.8299999999999998E-2</v>
      </c>
      <c r="F3" s="102">
        <v>5.0999999999999997E-2</v>
      </c>
      <c r="G3" s="102">
        <v>4.6699999999999998E-2</v>
      </c>
      <c r="H3" s="102">
        <v>5.5E-2</v>
      </c>
      <c r="I3" s="102">
        <v>8.7499999999999994E-2</v>
      </c>
      <c r="J3" s="103">
        <v>0.05</v>
      </c>
      <c r="K3" s="101"/>
      <c r="L3" s="102"/>
      <c r="M3" s="103"/>
      <c r="N3" s="108"/>
      <c r="O3" s="109"/>
      <c r="P3" s="109"/>
      <c r="Q3" s="110"/>
      <c r="R3" s="104">
        <v>8.2400000000000001E-2</v>
      </c>
    </row>
    <row r="4" spans="2:18" ht="19" customHeight="1">
      <c r="B4" s="43" t="s">
        <v>7</v>
      </c>
      <c r="C4" s="18" t="s">
        <v>3</v>
      </c>
      <c r="D4" s="44">
        <v>120</v>
      </c>
      <c r="E4" s="44">
        <v>95</v>
      </c>
      <c r="F4" s="45">
        <v>105</v>
      </c>
      <c r="G4" s="45">
        <v>93</v>
      </c>
      <c r="H4" s="45">
        <v>92</v>
      </c>
      <c r="I4" s="45">
        <v>101</v>
      </c>
      <c r="J4" s="46">
        <v>84</v>
      </c>
      <c r="K4" s="44"/>
      <c r="L4" s="45"/>
      <c r="M4" s="46"/>
      <c r="N4" s="44"/>
      <c r="O4" s="45"/>
      <c r="P4" s="45"/>
      <c r="Q4" s="46"/>
      <c r="R4" s="10">
        <f>SUM(D4:Q4)</f>
        <v>690</v>
      </c>
    </row>
    <row r="5" spans="2:18" ht="19" customHeight="1">
      <c r="B5" s="47">
        <v>42174</v>
      </c>
      <c r="C5" s="18" t="s">
        <v>4</v>
      </c>
      <c r="D5" s="44">
        <v>40</v>
      </c>
      <c r="E5" s="44">
        <v>17</v>
      </c>
      <c r="F5" s="45">
        <v>17</v>
      </c>
      <c r="G5" s="45">
        <v>9</v>
      </c>
      <c r="H5" s="45">
        <v>7</v>
      </c>
      <c r="I5" s="45">
        <v>9</v>
      </c>
      <c r="J5" s="46">
        <v>8</v>
      </c>
      <c r="K5" s="44"/>
      <c r="L5" s="45"/>
      <c r="M5" s="46"/>
      <c r="N5" s="44"/>
      <c r="O5" s="45"/>
      <c r="P5" s="45"/>
      <c r="Q5" s="46"/>
      <c r="R5" s="10">
        <f>SUM(D5:Q5)</f>
        <v>107</v>
      </c>
    </row>
    <row r="6" spans="2:18" ht="32.25" customHeight="1">
      <c r="B6" s="64" t="s">
        <v>16</v>
      </c>
      <c r="C6" s="18" t="s">
        <v>6</v>
      </c>
      <c r="D6" s="105">
        <f>D5/D4</f>
        <v>0.33333333333333331</v>
      </c>
      <c r="E6" s="105">
        <f t="shared" ref="E6:R6" si="0">E5/E4</f>
        <v>0.17894736842105263</v>
      </c>
      <c r="F6" s="105">
        <f t="shared" si="0"/>
        <v>0.16190476190476191</v>
      </c>
      <c r="G6" s="105">
        <f t="shared" si="0"/>
        <v>9.6774193548387094E-2</v>
      </c>
      <c r="H6" s="105">
        <f t="shared" si="0"/>
        <v>7.6086956521739135E-2</v>
      </c>
      <c r="I6" s="105">
        <f t="shared" si="0"/>
        <v>8.9108910891089105E-2</v>
      </c>
      <c r="J6" s="105">
        <f t="shared" si="0"/>
        <v>9.5238095238095233E-2</v>
      </c>
      <c r="K6" s="105"/>
      <c r="L6" s="105"/>
      <c r="M6" s="105"/>
      <c r="N6" s="105"/>
      <c r="O6" s="105"/>
      <c r="P6" s="105"/>
      <c r="Q6" s="105"/>
      <c r="R6" s="105">
        <f t="shared" si="0"/>
        <v>0.15507246376811595</v>
      </c>
    </row>
    <row r="7" spans="2:18" ht="32.25" customHeight="1">
      <c r="C7" s="12" t="s">
        <v>9</v>
      </c>
      <c r="D7" s="68">
        <f>(D6-D3)/D3</f>
        <v>0.59718894745248352</v>
      </c>
      <c r="E7" s="68">
        <f t="shared" ref="E7:R7" si="1">(E6-E3)/E3</f>
        <v>2.069423129006049</v>
      </c>
      <c r="F7" s="68">
        <f t="shared" si="1"/>
        <v>2.1746031746031753</v>
      </c>
      <c r="G7" s="68">
        <f t="shared" si="1"/>
        <v>1.0722525385093598</v>
      </c>
      <c r="H7" s="68">
        <f t="shared" si="1"/>
        <v>0.38339920948616607</v>
      </c>
      <c r="I7" s="68">
        <f t="shared" si="1"/>
        <v>1.8387553041018405E-2</v>
      </c>
      <c r="J7" s="68">
        <f t="shared" si="1"/>
        <v>0.90476190476190455</v>
      </c>
      <c r="K7" s="68"/>
      <c r="L7" s="68"/>
      <c r="M7" s="68"/>
      <c r="N7" s="68"/>
      <c r="O7" s="68"/>
      <c r="P7" s="68"/>
      <c r="Q7" s="68"/>
      <c r="R7" s="68">
        <f t="shared" si="1"/>
        <v>0.88194737582664995</v>
      </c>
    </row>
    <row r="8" spans="2:18">
      <c r="R8" s="1"/>
    </row>
    <row r="9" spans="2:18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23" priority="1" operator="equal">
      <formula>0</formula>
    </cfRule>
    <cfRule type="cellIs" dxfId="22" priority="2" operator="equal">
      <formula>""</formula>
    </cfRule>
    <cfRule type="cellIs" dxfId="21" priority="3" operator="lessThan">
      <formula>0</formula>
    </cfRule>
    <cfRule type="cellIs" dxfId="20" priority="4" operator="greaterThan">
      <formula>0</formula>
    </cfRule>
  </conditionalFormatting>
  <pageMargins left="0.47" right="0.45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3366FF"/>
  </sheetPr>
  <dimension ref="B1:R18"/>
  <sheetViews>
    <sheetView workbookViewId="0">
      <selection activeCell="E1" sqref="E1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26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65"/>
      <c r="E3" s="101">
        <v>8.5400000000000004E-2</v>
      </c>
      <c r="F3" s="102">
        <v>5.0500000000000003E-2</v>
      </c>
      <c r="G3" s="102">
        <v>9.8599999999999993E-2</v>
      </c>
      <c r="H3" s="102">
        <v>7.0599999999999996E-2</v>
      </c>
      <c r="I3" s="102">
        <v>7.2300000000000003E-2</v>
      </c>
      <c r="J3" s="103">
        <v>5.7500000000000002E-2</v>
      </c>
      <c r="K3" s="101"/>
      <c r="L3" s="102"/>
      <c r="M3" s="103"/>
      <c r="N3" s="108"/>
      <c r="O3" s="109"/>
      <c r="P3" s="109"/>
      <c r="Q3" s="110"/>
      <c r="R3" s="111">
        <v>7.0999999999999994E-2</v>
      </c>
    </row>
    <row r="4" spans="2:18" ht="19" customHeight="1">
      <c r="B4" s="43" t="s">
        <v>7</v>
      </c>
      <c r="C4" s="18" t="s">
        <v>3</v>
      </c>
      <c r="D4" s="44"/>
      <c r="E4" s="44">
        <v>78</v>
      </c>
      <c r="F4" s="45">
        <v>76</v>
      </c>
      <c r="G4" s="45">
        <v>90</v>
      </c>
      <c r="H4" s="45">
        <v>76</v>
      </c>
      <c r="I4" s="45">
        <v>83</v>
      </c>
      <c r="J4" s="46">
        <v>83</v>
      </c>
      <c r="K4" s="44"/>
      <c r="L4" s="45"/>
      <c r="M4" s="46"/>
      <c r="N4" s="44"/>
      <c r="O4" s="45"/>
      <c r="P4" s="45"/>
      <c r="Q4" s="46"/>
      <c r="R4" s="10">
        <f>SUM(D4:Q4)</f>
        <v>486</v>
      </c>
    </row>
    <row r="5" spans="2:18" ht="19" customHeight="1">
      <c r="B5" s="47">
        <v>42174</v>
      </c>
      <c r="C5" s="18" t="s">
        <v>4</v>
      </c>
      <c r="D5" s="44"/>
      <c r="E5" s="44">
        <v>12</v>
      </c>
      <c r="F5" s="45">
        <v>12</v>
      </c>
      <c r="G5" s="45">
        <v>8</v>
      </c>
      <c r="H5" s="45">
        <v>10</v>
      </c>
      <c r="I5" s="45">
        <v>7</v>
      </c>
      <c r="J5" s="46">
        <v>10</v>
      </c>
      <c r="K5" s="44"/>
      <c r="L5" s="45"/>
      <c r="M5" s="46"/>
      <c r="N5" s="44"/>
      <c r="O5" s="45"/>
      <c r="P5" s="45"/>
      <c r="Q5" s="46"/>
      <c r="R5" s="10">
        <f>SUM(D5:Q5)</f>
        <v>59</v>
      </c>
    </row>
    <row r="6" spans="2:18" ht="32.25" customHeight="1">
      <c r="B6" s="64" t="s">
        <v>16</v>
      </c>
      <c r="C6" s="18" t="s">
        <v>6</v>
      </c>
      <c r="D6" s="63"/>
      <c r="E6" s="105">
        <f t="shared" ref="E6:R6" si="0">E5/E4</f>
        <v>0.15384615384615385</v>
      </c>
      <c r="F6" s="105">
        <f t="shared" si="0"/>
        <v>0.15789473684210525</v>
      </c>
      <c r="G6" s="105">
        <f t="shared" si="0"/>
        <v>8.8888888888888892E-2</v>
      </c>
      <c r="H6" s="105">
        <f t="shared" si="0"/>
        <v>0.13157894736842105</v>
      </c>
      <c r="I6" s="105">
        <f t="shared" si="0"/>
        <v>8.4337349397590355E-2</v>
      </c>
      <c r="J6" s="105">
        <f t="shared" si="0"/>
        <v>0.12048192771084337</v>
      </c>
      <c r="K6" s="105"/>
      <c r="L6" s="105"/>
      <c r="M6" s="105"/>
      <c r="N6" s="105"/>
      <c r="O6" s="105"/>
      <c r="P6" s="105"/>
      <c r="Q6" s="105"/>
      <c r="R6" s="105">
        <f t="shared" si="0"/>
        <v>0.12139917695473251</v>
      </c>
    </row>
    <row r="7" spans="2:18" ht="32.25" customHeight="1">
      <c r="C7" s="12" t="s">
        <v>9</v>
      </c>
      <c r="D7" s="30"/>
      <c r="E7" s="68">
        <f t="shared" ref="E7:R7" si="1">(E6-E3)/E3</f>
        <v>0.80147721131327687</v>
      </c>
      <c r="F7" s="68">
        <f t="shared" si="1"/>
        <v>2.1266284523189158</v>
      </c>
      <c r="G7" s="68">
        <f t="shared" si="1"/>
        <v>-9.8489970700923954E-2</v>
      </c>
      <c r="H7" s="68">
        <f t="shared" si="1"/>
        <v>0.86372446697480243</v>
      </c>
      <c r="I7" s="68">
        <f t="shared" si="1"/>
        <v>0.16649169291272961</v>
      </c>
      <c r="J7" s="68">
        <f t="shared" si="1"/>
        <v>1.0953378732320587</v>
      </c>
      <c r="K7" s="68"/>
      <c r="L7" s="68"/>
      <c r="M7" s="68"/>
      <c r="N7" s="68"/>
      <c r="O7" s="68"/>
      <c r="P7" s="68"/>
      <c r="Q7" s="68"/>
      <c r="R7" s="68">
        <f t="shared" si="1"/>
        <v>0.70984756274271155</v>
      </c>
    </row>
    <row r="8" spans="2:18">
      <c r="R8" s="1"/>
    </row>
    <row r="9" spans="2:18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19" priority="1" operator="equal">
      <formula>0</formula>
    </cfRule>
    <cfRule type="cellIs" dxfId="18" priority="2" operator="equal">
      <formula>""</formula>
    </cfRule>
    <cfRule type="cellIs" dxfId="17" priority="3" operator="lessThan">
      <formula>0</formula>
    </cfRule>
    <cfRule type="cellIs" dxfId="16" priority="4" operator="greaterThan">
      <formula>0</formula>
    </cfRule>
  </conditionalFormatting>
  <pageMargins left="0.44" right="0.53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3366FF"/>
  </sheetPr>
  <dimension ref="B1:R18"/>
  <sheetViews>
    <sheetView workbookViewId="0">
      <selection activeCell="D1" sqref="D1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27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65"/>
      <c r="E3" s="65"/>
      <c r="F3" s="66"/>
      <c r="G3" s="66"/>
      <c r="H3" s="66"/>
      <c r="I3" s="66"/>
      <c r="J3" s="67"/>
      <c r="K3" s="101">
        <v>1.9599999999999999E-2</v>
      </c>
      <c r="L3" s="102">
        <v>3.5700000000000003E-2</v>
      </c>
      <c r="M3" s="103">
        <v>7.5499999999999998E-2</v>
      </c>
      <c r="N3" s="108"/>
      <c r="O3" s="109"/>
      <c r="P3" s="109"/>
      <c r="Q3" s="110"/>
      <c r="R3" s="111">
        <v>4.3799999999999999E-2</v>
      </c>
    </row>
    <row r="4" spans="2:18" ht="19" customHeight="1">
      <c r="B4" s="43" t="s">
        <v>7</v>
      </c>
      <c r="C4" s="18" t="s">
        <v>3</v>
      </c>
      <c r="D4" s="44"/>
      <c r="E4" s="44"/>
      <c r="F4" s="45"/>
      <c r="G4" s="45"/>
      <c r="H4" s="45"/>
      <c r="I4" s="45"/>
      <c r="J4" s="46"/>
      <c r="K4" s="44">
        <v>52</v>
      </c>
      <c r="L4" s="45">
        <v>51</v>
      </c>
      <c r="M4" s="46">
        <v>54</v>
      </c>
      <c r="N4" s="44"/>
      <c r="O4" s="45"/>
      <c r="P4" s="45"/>
      <c r="Q4" s="46"/>
      <c r="R4" s="10">
        <f>SUM(D4:Q4)</f>
        <v>157</v>
      </c>
    </row>
    <row r="5" spans="2:18" ht="19" customHeight="1">
      <c r="B5" s="47">
        <v>42174</v>
      </c>
      <c r="C5" s="18" t="s">
        <v>4</v>
      </c>
      <c r="D5" s="44"/>
      <c r="E5" s="44"/>
      <c r="F5" s="45"/>
      <c r="G5" s="45"/>
      <c r="H5" s="45"/>
      <c r="I5" s="45"/>
      <c r="J5" s="46"/>
      <c r="K5" s="44">
        <v>1</v>
      </c>
      <c r="L5" s="45">
        <v>2</v>
      </c>
      <c r="M5" s="46">
        <v>0</v>
      </c>
      <c r="N5" s="44"/>
      <c r="O5" s="45"/>
      <c r="P5" s="45"/>
      <c r="Q5" s="46"/>
      <c r="R5" s="10">
        <f>SUM(D5:Q5)</f>
        <v>3</v>
      </c>
    </row>
    <row r="6" spans="2:18" ht="32.25" customHeight="1">
      <c r="B6" s="64" t="s">
        <v>16</v>
      </c>
      <c r="C6" s="18" t="s">
        <v>6</v>
      </c>
      <c r="D6" s="63"/>
      <c r="E6" s="63"/>
      <c r="F6" s="63"/>
      <c r="G6" s="63"/>
      <c r="H6" s="63"/>
      <c r="I6" s="63"/>
      <c r="J6" s="63"/>
      <c r="K6" s="105">
        <f>K5/K4</f>
        <v>1.9230769230769232E-2</v>
      </c>
      <c r="L6" s="105">
        <f>L5/L4</f>
        <v>3.9215686274509803E-2</v>
      </c>
      <c r="M6" s="105">
        <f>M5/M4</f>
        <v>0</v>
      </c>
      <c r="N6" s="105"/>
      <c r="O6" s="105"/>
      <c r="P6" s="105"/>
      <c r="Q6" s="105"/>
      <c r="R6" s="105">
        <f>R5/R4</f>
        <v>1.9108280254777069E-2</v>
      </c>
    </row>
    <row r="7" spans="2:18" ht="32.25" customHeight="1">
      <c r="C7" s="12" t="s">
        <v>9</v>
      </c>
      <c r="D7" s="30"/>
      <c r="E7" s="30"/>
      <c r="F7" s="30"/>
      <c r="G7" s="30"/>
      <c r="H7" s="30"/>
      <c r="I7" s="30"/>
      <c r="J7" s="30"/>
      <c r="K7" s="68">
        <f>(K6-K3)/K3</f>
        <v>-1.8838304552590182E-2</v>
      </c>
      <c r="L7" s="68">
        <f>(L6-L3)/L3</f>
        <v>9.8478607129126067E-2</v>
      </c>
      <c r="M7" s="68">
        <f>(M6-M3)/M3</f>
        <v>-1</v>
      </c>
      <c r="N7" s="68"/>
      <c r="O7" s="68"/>
      <c r="P7" s="68"/>
      <c r="Q7" s="68"/>
      <c r="R7" s="68">
        <f>(R6-R3)/R3</f>
        <v>-0.56373789372655092</v>
      </c>
    </row>
    <row r="8" spans="2:18">
      <c r="R8" s="1"/>
    </row>
    <row r="9" spans="2:18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15" priority="1" operator="equal">
      <formula>0</formula>
    </cfRule>
    <cfRule type="cellIs" dxfId="14" priority="2" operator="equal">
      <formula>""</formula>
    </cfRule>
    <cfRule type="cellIs" dxfId="13" priority="3" operator="lessThan">
      <formula>0</formula>
    </cfRule>
    <cfRule type="cellIs" dxfId="12" priority="4" operator="greaterThan">
      <formula>0</formula>
    </cfRule>
  </conditionalFormatting>
  <pageMargins left="0.42" right="0.63" top="1" bottom="1" header="0.5" footer="0.5"/>
  <pageSetup scale="87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3366FF"/>
  </sheetPr>
  <dimension ref="B1:S18"/>
  <sheetViews>
    <sheetView workbookViewId="0">
      <selection activeCell="R22" sqref="R22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9" ht="46.5" customHeight="1">
      <c r="C1" s="23" t="s">
        <v>28</v>
      </c>
    </row>
    <row r="2" spans="2:19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9" ht="32.25" customHeight="1">
      <c r="B3" s="42" t="s">
        <v>12</v>
      </c>
      <c r="C3" s="11" t="s">
        <v>6</v>
      </c>
      <c r="D3" s="65"/>
      <c r="E3" s="65"/>
      <c r="F3" s="66"/>
      <c r="G3" s="66"/>
      <c r="H3" s="66"/>
      <c r="I3" s="66"/>
      <c r="J3" s="67"/>
      <c r="K3" s="101">
        <v>0.125</v>
      </c>
      <c r="L3" s="102">
        <v>0.20180000000000001</v>
      </c>
      <c r="M3" s="103">
        <v>0.2359</v>
      </c>
      <c r="N3" s="108"/>
      <c r="O3" s="109"/>
      <c r="P3" s="109"/>
      <c r="Q3" s="110"/>
      <c r="R3" s="104">
        <v>0.18540000000000001</v>
      </c>
    </row>
    <row r="4" spans="2:19" ht="19" customHeight="1">
      <c r="B4" s="43" t="s">
        <v>7</v>
      </c>
      <c r="C4" s="18" t="s">
        <v>3</v>
      </c>
      <c r="D4" s="44"/>
      <c r="E4" s="44"/>
      <c r="F4" s="45"/>
      <c r="G4" s="45"/>
      <c r="H4" s="45"/>
      <c r="I4" s="45"/>
      <c r="J4" s="46"/>
      <c r="K4" s="44">
        <v>235</v>
      </c>
      <c r="L4" s="45">
        <v>273</v>
      </c>
      <c r="M4" s="46">
        <v>283</v>
      </c>
      <c r="N4" s="44"/>
      <c r="O4" s="45"/>
      <c r="P4" s="45"/>
      <c r="Q4" s="46"/>
      <c r="R4" s="10">
        <f>SUM(D4:Q4)</f>
        <v>791</v>
      </c>
    </row>
    <row r="5" spans="2:19" ht="19" customHeight="1">
      <c r="B5" s="47">
        <v>42174</v>
      </c>
      <c r="C5" s="18" t="s">
        <v>4</v>
      </c>
      <c r="D5" s="44"/>
      <c r="E5" s="44"/>
      <c r="F5" s="45"/>
      <c r="G5" s="45"/>
      <c r="H5" s="45"/>
      <c r="I5" s="45"/>
      <c r="J5" s="46"/>
      <c r="K5" s="44">
        <v>61</v>
      </c>
      <c r="L5" s="45">
        <v>75</v>
      </c>
      <c r="M5" s="46">
        <v>88</v>
      </c>
      <c r="N5" s="44"/>
      <c r="O5" s="45"/>
      <c r="P5" s="45"/>
      <c r="Q5" s="46"/>
      <c r="R5" s="10">
        <f>SUM(D5:Q5)</f>
        <v>224</v>
      </c>
    </row>
    <row r="6" spans="2:19" ht="32.25" customHeight="1">
      <c r="B6" s="64" t="s">
        <v>16</v>
      </c>
      <c r="C6" s="18" t="s">
        <v>6</v>
      </c>
      <c r="D6" s="63"/>
      <c r="E6" s="63"/>
      <c r="F6" s="63"/>
      <c r="G6" s="63"/>
      <c r="H6" s="63"/>
      <c r="I6" s="63"/>
      <c r="J6" s="63"/>
      <c r="K6" s="105">
        <f>K5/K4</f>
        <v>0.25957446808510637</v>
      </c>
      <c r="L6" s="105">
        <f>L5/L4</f>
        <v>0.27472527472527475</v>
      </c>
      <c r="M6" s="105">
        <f>M5/M4</f>
        <v>0.31095406360424027</v>
      </c>
      <c r="N6" s="105"/>
      <c r="O6" s="105"/>
      <c r="P6" s="105"/>
      <c r="Q6" s="105"/>
      <c r="R6" s="105">
        <f>R5/R4</f>
        <v>0.2831858407079646</v>
      </c>
    </row>
    <row r="7" spans="2:19" ht="32.25" customHeight="1">
      <c r="C7" s="12" t="s">
        <v>9</v>
      </c>
      <c r="D7" s="30"/>
      <c r="E7" s="30"/>
      <c r="F7" s="30"/>
      <c r="G7" s="30"/>
      <c r="H7" s="30"/>
      <c r="I7" s="30"/>
      <c r="J7" s="30"/>
      <c r="K7" s="68">
        <f>(K6-K3)/K3</f>
        <v>1.076595744680851</v>
      </c>
      <c r="L7" s="68">
        <f>(L6-L3)/L3</f>
        <v>0.36137400755834853</v>
      </c>
      <c r="M7" s="68">
        <f>(M6-M3)/M3</f>
        <v>0.31816050701246407</v>
      </c>
      <c r="N7" s="68"/>
      <c r="O7" s="68"/>
      <c r="P7" s="68"/>
      <c r="Q7" s="68"/>
      <c r="R7" s="68">
        <f>(R6-R3)/R3</f>
        <v>0.52743171902893515</v>
      </c>
      <c r="S7" s="78"/>
    </row>
    <row r="8" spans="2:19">
      <c r="R8" s="1"/>
    </row>
    <row r="9" spans="2:19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11" priority="1" operator="equal">
      <formula>0</formula>
    </cfRule>
    <cfRule type="cellIs" dxfId="10" priority="2" operator="equal">
      <formula>""</formula>
    </cfRule>
    <cfRule type="cellIs" dxfId="9" priority="3" operator="lessThan">
      <formula>0</formula>
    </cfRule>
    <cfRule type="cellIs" dxfId="8" priority="4" operator="greaterThan">
      <formula>0</formula>
    </cfRule>
  </conditionalFormatting>
  <pageMargins left="0.37" right="0.57999999999999996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3366FF"/>
  </sheetPr>
  <dimension ref="B1:R18"/>
  <sheetViews>
    <sheetView workbookViewId="0">
      <selection activeCell="R7" sqref="R7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29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65"/>
      <c r="E3" s="65"/>
      <c r="F3" s="66"/>
      <c r="G3" s="66"/>
      <c r="H3" s="66"/>
      <c r="I3" s="66"/>
      <c r="J3" s="67"/>
      <c r="K3" s="101">
        <v>0.1333</v>
      </c>
      <c r="L3" s="102">
        <v>0.13639999999999999</v>
      </c>
      <c r="M3" s="103">
        <v>0.14480000000000001</v>
      </c>
      <c r="N3" s="108"/>
      <c r="O3" s="109"/>
      <c r="P3" s="109"/>
      <c r="Q3" s="110"/>
      <c r="R3" s="104">
        <v>0.1386</v>
      </c>
    </row>
    <row r="4" spans="2:18" ht="19" customHeight="1">
      <c r="B4" s="43" t="s">
        <v>7</v>
      </c>
      <c r="C4" s="18" t="s">
        <v>3</v>
      </c>
      <c r="D4" s="44"/>
      <c r="E4" s="44"/>
      <c r="F4" s="45"/>
      <c r="G4" s="45"/>
      <c r="H4" s="45"/>
      <c r="I4" s="45"/>
      <c r="J4" s="46"/>
      <c r="K4" s="44">
        <v>259</v>
      </c>
      <c r="L4" s="45">
        <v>245</v>
      </c>
      <c r="M4" s="46">
        <v>266</v>
      </c>
      <c r="N4" s="44"/>
      <c r="O4" s="45"/>
      <c r="P4" s="45"/>
      <c r="Q4" s="46"/>
      <c r="R4" s="10">
        <f>SUM(D4:Q4)</f>
        <v>770</v>
      </c>
    </row>
    <row r="5" spans="2:18" ht="19" customHeight="1">
      <c r="B5" s="47">
        <v>42174</v>
      </c>
      <c r="C5" s="18" t="s">
        <v>4</v>
      </c>
      <c r="D5" s="44"/>
      <c r="E5" s="44"/>
      <c r="F5" s="45"/>
      <c r="G5" s="45"/>
      <c r="H5" s="45"/>
      <c r="I5" s="45"/>
      <c r="J5" s="46"/>
      <c r="K5" s="44">
        <v>56</v>
      </c>
      <c r="L5" s="45">
        <v>58</v>
      </c>
      <c r="M5" s="46">
        <v>58</v>
      </c>
      <c r="N5" s="44"/>
      <c r="O5" s="45"/>
      <c r="P5" s="45"/>
      <c r="Q5" s="46"/>
      <c r="R5" s="10">
        <f>SUM(D5:Q5)</f>
        <v>172</v>
      </c>
    </row>
    <row r="6" spans="2:18" ht="32.25" customHeight="1">
      <c r="B6" s="64" t="s">
        <v>16</v>
      </c>
      <c r="C6" s="18" t="s">
        <v>6</v>
      </c>
      <c r="D6" s="63"/>
      <c r="E6" s="63"/>
      <c r="F6" s="63"/>
      <c r="G6" s="63"/>
      <c r="H6" s="63"/>
      <c r="I6" s="63"/>
      <c r="J6" s="63"/>
      <c r="K6" s="105">
        <f>K5/K4</f>
        <v>0.21621621621621623</v>
      </c>
      <c r="L6" s="105">
        <f>L5/L4</f>
        <v>0.23673469387755103</v>
      </c>
      <c r="M6" s="105">
        <f>M5/M4</f>
        <v>0.21804511278195488</v>
      </c>
      <c r="N6" s="105"/>
      <c r="O6" s="105"/>
      <c r="P6" s="105"/>
      <c r="Q6" s="105"/>
      <c r="R6" s="105">
        <f>R5/R4</f>
        <v>0.22337662337662337</v>
      </c>
    </row>
    <row r="7" spans="2:18" ht="32.25" customHeight="1">
      <c r="C7" s="12" t="s">
        <v>9</v>
      </c>
      <c r="D7" s="30"/>
      <c r="E7" s="30"/>
      <c r="F7" s="30"/>
      <c r="G7" s="30"/>
      <c r="H7" s="30"/>
      <c r="I7" s="30"/>
      <c r="J7" s="30"/>
      <c r="K7" s="68">
        <f>(K6-K3)/K3</f>
        <v>0.62202712840372265</v>
      </c>
      <c r="L7" s="68">
        <f>(L6-L3)/L3</f>
        <v>0.73559159734274959</v>
      </c>
      <c r="M7" s="68">
        <f>(M6-M3)/M3</f>
        <v>0.50583641424001968</v>
      </c>
      <c r="N7" s="68"/>
      <c r="O7" s="68"/>
      <c r="P7" s="68"/>
      <c r="Q7" s="68"/>
      <c r="R7" s="68">
        <f>(R6-R3)/R3</f>
        <v>0.61166394932628687</v>
      </c>
    </row>
    <row r="8" spans="2:18">
      <c r="R8" s="1"/>
    </row>
    <row r="9" spans="2:18">
      <c r="C9" s="2"/>
      <c r="I9" s="3"/>
      <c r="R9" s="1"/>
    </row>
    <row r="14" spans="2:18">
      <c r="H14" s="1">
        <v>1</v>
      </c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7" priority="1" operator="equal">
      <formula>0</formula>
    </cfRule>
    <cfRule type="cellIs" dxfId="6" priority="2" operator="equal">
      <formula>""</formula>
    </cfRule>
    <cfRule type="cellIs" dxfId="5" priority="3" operator="lessThan">
      <formula>0</formula>
    </cfRule>
    <cfRule type="cellIs" dxfId="4" priority="4" operator="greaterThan">
      <formula>0</formula>
    </cfRule>
  </conditionalFormatting>
  <pageMargins left="0.52" right="0.53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3366FF"/>
  </sheetPr>
  <dimension ref="B1:R18"/>
  <sheetViews>
    <sheetView workbookViewId="0">
      <selection activeCell="C28" sqref="C28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30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65"/>
      <c r="E3" s="65"/>
      <c r="F3" s="66"/>
      <c r="G3" s="66"/>
      <c r="H3" s="66"/>
      <c r="I3" s="66"/>
      <c r="J3" s="67"/>
      <c r="K3" s="65"/>
      <c r="L3" s="66"/>
      <c r="M3" s="67"/>
      <c r="N3" s="101">
        <v>0.36299999999999999</v>
      </c>
      <c r="O3" s="102">
        <v>0.2276</v>
      </c>
      <c r="P3" s="102">
        <v>0.39429999999999998</v>
      </c>
      <c r="Q3" s="103">
        <v>0.37069999999999997</v>
      </c>
      <c r="R3" s="104">
        <v>0.34620000000000001</v>
      </c>
    </row>
    <row r="4" spans="2:18" ht="19" customHeight="1">
      <c r="B4" s="43" t="s">
        <v>7</v>
      </c>
      <c r="C4" s="18" t="s">
        <v>3</v>
      </c>
      <c r="D4" s="44"/>
      <c r="E4" s="44"/>
      <c r="F4" s="45"/>
      <c r="G4" s="45"/>
      <c r="H4" s="45"/>
      <c r="I4" s="45"/>
      <c r="J4" s="46"/>
      <c r="K4" s="44"/>
      <c r="L4" s="45"/>
      <c r="M4" s="46"/>
      <c r="N4" s="44">
        <v>818</v>
      </c>
      <c r="O4" s="45">
        <v>581</v>
      </c>
      <c r="P4" s="45">
        <v>477</v>
      </c>
      <c r="Q4" s="46">
        <v>507</v>
      </c>
      <c r="R4" s="10">
        <f>SUM(D4:Q4)</f>
        <v>2383</v>
      </c>
    </row>
    <row r="5" spans="2:18" ht="19" customHeight="1">
      <c r="B5" s="47">
        <v>42174</v>
      </c>
      <c r="C5" s="18" t="s">
        <v>4</v>
      </c>
      <c r="D5" s="44"/>
      <c r="E5" s="44"/>
      <c r="F5" s="45"/>
      <c r="G5" s="45"/>
      <c r="H5" s="45"/>
      <c r="I5" s="45"/>
      <c r="J5" s="46"/>
      <c r="K5" s="44"/>
      <c r="L5" s="45"/>
      <c r="M5" s="46"/>
      <c r="N5" s="44">
        <v>415</v>
      </c>
      <c r="O5" s="45">
        <v>220</v>
      </c>
      <c r="P5" s="45">
        <v>155</v>
      </c>
      <c r="Q5" s="46">
        <v>221</v>
      </c>
      <c r="R5" s="10">
        <f>SUM(D5:Q5)</f>
        <v>1011</v>
      </c>
    </row>
    <row r="6" spans="2:18" ht="32.25" customHeight="1">
      <c r="B6" s="64" t="s">
        <v>16</v>
      </c>
      <c r="C6" s="18" t="s">
        <v>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105">
        <f>N5/N4</f>
        <v>0.50733496332518335</v>
      </c>
      <c r="O6" s="105">
        <f>O5/O4</f>
        <v>0.37865748709122204</v>
      </c>
      <c r="P6" s="105">
        <f>P5/P4</f>
        <v>0.3249475890985325</v>
      </c>
      <c r="Q6" s="105">
        <f>Q5/Q4</f>
        <v>0.4358974358974359</v>
      </c>
      <c r="R6" s="105">
        <f>R5/R4</f>
        <v>0.42425514057910196</v>
      </c>
    </row>
    <row r="7" spans="2:18" ht="32.25" customHeight="1">
      <c r="C7" s="12" t="s">
        <v>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68">
        <f>(N6-N3)/N3</f>
        <v>0.39761697885725444</v>
      </c>
      <c r="O7" s="68">
        <f>(O6-O3)/O3</f>
        <v>0.66369721920572078</v>
      </c>
      <c r="P7" s="68">
        <f>(P6-P3)/P3</f>
        <v>-0.17588742303187291</v>
      </c>
      <c r="Q7" s="68">
        <f>(Q6-Q3)/Q3</f>
        <v>0.1758765467964282</v>
      </c>
      <c r="R7" s="68">
        <f>(R6-R3)/R3</f>
        <v>0.22546256666407266</v>
      </c>
    </row>
    <row r="8" spans="2:18">
      <c r="R8" s="1"/>
    </row>
    <row r="9" spans="2:18">
      <c r="C9" s="14" t="s">
        <v>14</v>
      </c>
      <c r="D9" s="15" t="s">
        <v>15</v>
      </c>
      <c r="E9" s="98"/>
      <c r="I9" s="3"/>
      <c r="R9" s="1"/>
    </row>
    <row r="10" spans="2:18">
      <c r="C10" s="18" t="s">
        <v>3</v>
      </c>
      <c r="D10" s="44">
        <v>535</v>
      </c>
      <c r="E10" s="99"/>
    </row>
    <row r="11" spans="2:18">
      <c r="C11" s="18" t="s">
        <v>4</v>
      </c>
      <c r="D11" s="44">
        <v>191</v>
      </c>
      <c r="E11" s="99"/>
    </row>
    <row r="12" spans="2:18" ht="30">
      <c r="C12" s="18" t="s">
        <v>6</v>
      </c>
      <c r="D12" s="105">
        <f>D11/D10</f>
        <v>0.35700934579439253</v>
      </c>
      <c r="E12" s="100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3" priority="1" operator="equal">
      <formula>0</formula>
    </cfRule>
    <cfRule type="cellIs" dxfId="2" priority="2" operator="equal">
      <formula>""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39" right="0.56000000000000005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3" sqref="B43"/>
    </sheetView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"/>
  <sheetViews>
    <sheetView workbookViewId="0">
      <selection activeCell="K38" sqref="K38"/>
    </sheetView>
  </sheetViews>
  <sheetFormatPr baseColWidth="10" defaultColWidth="8.83203125" defaultRowHeight="12" x14ac:dyDescent="0"/>
  <sheetData/>
  <phoneticPr fontId="2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6600"/>
  </sheetPr>
  <dimension ref="B2:R61"/>
  <sheetViews>
    <sheetView tabSelected="1" topLeftCell="A2" workbookViewId="0">
      <pane xSplit="4" ySplit="2" topLeftCell="E17" activePane="bottomRight" state="frozen"/>
      <selection activeCell="A2" sqref="A2"/>
      <selection pane="topRight" activeCell="E2" sqref="E2"/>
      <selection pane="bottomLeft" activeCell="A4" sqref="A4"/>
      <selection pane="bottomRight" activeCell="R46" sqref="R46"/>
    </sheetView>
  </sheetViews>
  <sheetFormatPr baseColWidth="10" defaultColWidth="8.83203125" defaultRowHeight="15" x14ac:dyDescent="0"/>
  <cols>
    <col min="1" max="1" width="3.83203125" style="1" customWidth="1"/>
    <col min="2" max="2" width="10.1640625" style="1" customWidth="1"/>
    <col min="3" max="3" width="12.83203125" style="1" customWidth="1"/>
    <col min="4" max="4" width="14.6640625" style="3" customWidth="1"/>
    <col min="5" max="5" width="10.1640625" style="1" customWidth="1"/>
    <col min="6" max="17" width="7.33203125" style="1" customWidth="1"/>
    <col min="18" max="18" width="7.33203125" style="3" customWidth="1"/>
    <col min="19" max="16384" width="8.83203125" style="1"/>
  </cols>
  <sheetData>
    <row r="2" spans="2:18" ht="21" customHeight="1">
      <c r="E2" s="3"/>
      <c r="F2" s="3"/>
      <c r="G2" s="3"/>
      <c r="H2" s="3"/>
      <c r="I2" s="3"/>
      <c r="J2" s="3"/>
      <c r="K2" s="3"/>
      <c r="L2" s="3"/>
      <c r="M2" s="3"/>
    </row>
    <row r="3" spans="2:18" ht="21" customHeight="1">
      <c r="D3" s="21" t="s">
        <v>2</v>
      </c>
      <c r="E3" s="21" t="s">
        <v>0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2">
        <v>8</v>
      </c>
      <c r="N3" s="22">
        <v>9</v>
      </c>
      <c r="O3" s="22">
        <v>10</v>
      </c>
      <c r="P3" s="22">
        <v>11</v>
      </c>
      <c r="Q3" s="22">
        <v>12</v>
      </c>
      <c r="R3" s="22" t="s">
        <v>1</v>
      </c>
    </row>
    <row r="4" spans="2:18">
      <c r="B4" s="133" t="s">
        <v>8</v>
      </c>
      <c r="C4" s="137" t="s">
        <v>6</v>
      </c>
      <c r="D4" s="19" t="s">
        <v>17</v>
      </c>
      <c r="E4" s="9">
        <f>IF(ISBLANK('School A'!D3),"",('School A'!D3))</f>
        <v>0.3725</v>
      </c>
      <c r="F4" s="9">
        <f>IF(ISBLANK('School A'!F3),"",('School A'!F3))</f>
        <v>0.1341</v>
      </c>
      <c r="G4" s="9">
        <f>IF(ISBLANK('School A'!G3),"",('School A'!G3))</f>
        <v>0.1235</v>
      </c>
      <c r="H4" s="9">
        <f>IF(ISBLANK('School A'!H3),"",('School A'!H3))</f>
        <v>0.12820000000000001</v>
      </c>
      <c r="I4" s="9">
        <f>IF(ISBLANK('School A'!I3),"",('School A'!I3))</f>
        <v>7.5800000000000006E-2</v>
      </c>
      <c r="J4" s="9">
        <f>IF(ISBLANK('School A'!J3),"",('School A'!J3))</f>
        <v>8.77E-2</v>
      </c>
      <c r="K4" s="9" t="str">
        <f>IF(ISBLANK('School A'!K3),"",('School A'!K3))</f>
        <v/>
      </c>
      <c r="L4" s="9" t="str">
        <f>IF(ISBLANK('School A'!L3),"",('School A'!L3))</f>
        <v/>
      </c>
      <c r="M4" s="9" t="str">
        <f>IF(ISBLANK('School A'!M3),"",('School A'!M3))</f>
        <v/>
      </c>
      <c r="N4" s="9" t="str">
        <f>IF(ISBLANK('School A'!N3),"",('School A'!N3))</f>
        <v/>
      </c>
      <c r="O4" s="9" t="str">
        <f>IF(ISBLANK('School A'!O3),"",('School A'!O3))</f>
        <v/>
      </c>
      <c r="P4" s="9" t="str">
        <f>IF(ISBLANK('School A'!P3),"",('School A'!P3))</f>
        <v/>
      </c>
      <c r="Q4" s="9" t="str">
        <f>IF(ISBLANK('School A'!Q3),"",('School A'!Q3))</f>
        <v/>
      </c>
      <c r="R4" s="25">
        <f>IF(ISBLANK('School A'!R3),"",('School A'!R3))</f>
        <v>0.1474</v>
      </c>
    </row>
    <row r="5" spans="2:18" ht="18" customHeight="1">
      <c r="B5" s="134"/>
      <c r="C5" s="138"/>
      <c r="D5" s="19" t="s">
        <v>18</v>
      </c>
      <c r="E5" s="24">
        <f>IF(ISBLANK('School B'!D3),"",('School B'!D3))</f>
        <v>0.31080000000000002</v>
      </c>
      <c r="F5" s="24">
        <f>IF(ISBLANK('School B'!F3),"",('School B'!F3))</f>
        <v>0.11899999999999999</v>
      </c>
      <c r="G5" s="24">
        <f>IF(ISBLANK('School B'!G3),"",('School B'!G3))</f>
        <v>6.6699999999999995E-2</v>
      </c>
      <c r="H5" s="24">
        <f>IF(ISBLANK('School B'!H3),"",('School B'!H3))</f>
        <v>9.5899999999999999E-2</v>
      </c>
      <c r="I5" s="24">
        <f>IF(ISBLANK('School B'!I3),"",('School B'!I3))</f>
        <v>8.2199999999999995E-2</v>
      </c>
      <c r="J5" s="24">
        <f>IF(ISBLANK('School B'!J3),"",('School B'!J3))</f>
        <v>0.1084</v>
      </c>
      <c r="K5" s="24">
        <f>IF(ISBLANK('School B'!K3),"",('School B'!K3))</f>
        <v>0.11269999999999999</v>
      </c>
      <c r="L5" s="24">
        <f>IF(ISBLANK('School B'!L3),"",('School B'!L3))</f>
        <v>0.1429</v>
      </c>
      <c r="M5" s="24">
        <f>IF(ISBLANK('School B'!M3),"",('School B'!M3))</f>
        <v>0.1507</v>
      </c>
      <c r="N5" s="24" t="str">
        <f>IF(ISBLANK('School B'!N3),"",('School B'!N3))</f>
        <v/>
      </c>
      <c r="O5" s="24" t="str">
        <f>IF(ISBLANK('School B'!O3),"",('School B'!O3))</f>
        <v/>
      </c>
      <c r="P5" s="24" t="str">
        <f>IF(ISBLANK('School B'!P3),"",('School B'!P3))</f>
        <v/>
      </c>
      <c r="Q5" s="24" t="str">
        <f>IF(ISBLANK('School B'!Q3),"",('School B'!Q3))</f>
        <v/>
      </c>
      <c r="R5" s="26">
        <f>IF(ISBLANK('School B'!R3),"",('School B'!R3))</f>
        <v>0.1318</v>
      </c>
    </row>
    <row r="6" spans="2:18">
      <c r="B6" s="134"/>
      <c r="C6" s="138"/>
      <c r="D6" s="19" t="s">
        <v>19</v>
      </c>
      <c r="E6" s="24">
        <f>IF(ISBLANK('School C'!D3),"",('School C'!D3))</f>
        <v>0.28810000000000002</v>
      </c>
      <c r="F6" s="24">
        <f>IF(ISBLANK('School C'!F3),"",('School C'!F3))</f>
        <v>0.11940000000000001</v>
      </c>
      <c r="G6" s="24">
        <f>IF(ISBLANK('School C'!G3),"",('School C'!G3))</f>
        <v>0.1053</v>
      </c>
      <c r="H6" s="24">
        <f>IF(ISBLANK('School C'!H3),"",('School C'!H3))</f>
        <v>9.6199999999999994E-2</v>
      </c>
      <c r="I6" s="24">
        <f>IF(ISBLANK('School C'!I3),"",('School C'!I3))</f>
        <v>0.1061</v>
      </c>
      <c r="J6" s="24">
        <f>IF(ISBLANK('School C'!J3),"",('School C'!J3))</f>
        <v>7.2499999999999995E-2</v>
      </c>
      <c r="K6" s="24" t="str">
        <f>IF(ISBLANK('School C'!K3),"",('School C'!K3))</f>
        <v/>
      </c>
      <c r="L6" s="24" t="str">
        <f>IF(ISBLANK('School C'!L3),"",('School C'!L3))</f>
        <v/>
      </c>
      <c r="M6" s="24" t="str">
        <f>IF(ISBLANK('School C'!M3),"",('School C'!M3))</f>
        <v/>
      </c>
      <c r="N6" s="24" t="str">
        <f>IF(ISBLANK('School C'!N3),"",('School C'!N3))</f>
        <v/>
      </c>
      <c r="O6" s="24" t="str">
        <f>IF(ISBLANK('School C'!O3),"",('School C'!O3))</f>
        <v/>
      </c>
      <c r="P6" s="24" t="str">
        <f>IF(ISBLANK('School C'!P3),"",('School C'!P3))</f>
        <v/>
      </c>
      <c r="Q6" s="24" t="str">
        <f>IF(ISBLANK('School C'!Q3),"",('School C'!Q3))</f>
        <v/>
      </c>
      <c r="R6" s="26">
        <f>IF(ISBLANK('School C'!R3),"",('School C'!R3))</f>
        <v>0.16719999999999999</v>
      </c>
    </row>
    <row r="7" spans="2:18" ht="15.75" customHeight="1">
      <c r="B7" s="134"/>
      <c r="C7" s="138"/>
      <c r="D7" s="19" t="s">
        <v>20</v>
      </c>
      <c r="E7" s="9" t="str">
        <f>IF(ISBLANK('School D'!D3),"",('School D'!D3))</f>
        <v/>
      </c>
      <c r="F7" s="9">
        <f>IF(ISBLANK('School D'!F3),"",('School D'!F3))</f>
        <v>3.1300000000000001E-2</v>
      </c>
      <c r="G7" s="9">
        <f>IF(ISBLANK('School D'!G3),"",('School D'!G3))</f>
        <v>4.1099999999999998E-2</v>
      </c>
      <c r="H7" s="9">
        <f>IF(ISBLANK('School D'!H3),"",('School D'!H3))</f>
        <v>5.2600000000000001E-2</v>
      </c>
      <c r="I7" s="9">
        <f>IF(ISBLANK('School D'!I3),"",('School D'!I3))</f>
        <v>5.7099999999999998E-2</v>
      </c>
      <c r="J7" s="9">
        <f>IF(ISBLANK('School D'!J3),"",('School D'!J3))</f>
        <v>7.8899999999999998E-2</v>
      </c>
      <c r="K7" s="9" t="str">
        <f>IF(ISBLANK('School D'!K3),"",('School D'!K3))</f>
        <v/>
      </c>
      <c r="L7" s="9" t="str">
        <f>IF(ISBLANK('School D'!L3),"",('School D'!L3))</f>
        <v/>
      </c>
      <c r="M7" s="9" t="str">
        <f>IF(ISBLANK('School D'!M3),"",('School D'!M3))</f>
        <v/>
      </c>
      <c r="N7" s="9" t="str">
        <f>IF(ISBLANK('School D'!N3),"",('School D'!N3))</f>
        <v/>
      </c>
      <c r="O7" s="9" t="str">
        <f>IF(ISBLANK('School D'!O3),"",('School D'!O3))</f>
        <v/>
      </c>
      <c r="P7" s="9" t="str">
        <f>IF(ISBLANK('School D'!P3),"",('School D'!P3))</f>
        <v/>
      </c>
      <c r="Q7" s="9" t="str">
        <f>IF(ISBLANK('School D'!Q3),"",('School D'!Q3))</f>
        <v/>
      </c>
      <c r="R7" s="25">
        <f>IF(ISBLANK('School D'!R3),"",('School D'!R3))</f>
        <v>5.8000000000000003E-2</v>
      </c>
    </row>
    <row r="8" spans="2:18" ht="14.25" customHeight="1">
      <c r="B8" s="134"/>
      <c r="C8" s="138"/>
      <c r="D8" s="19" t="s">
        <v>21</v>
      </c>
      <c r="E8" s="9" t="str">
        <f>IF(ISBLANK('School E'!D3),"",('School E'!D3))</f>
        <v/>
      </c>
      <c r="F8" s="9">
        <f>IF(ISBLANK('School E'!F3),"",('School E'!F3))</f>
        <v>4.4400000000000002E-2</v>
      </c>
      <c r="G8" s="9">
        <f>IF(ISBLANK('School E'!G3),"",('School E'!G3))</f>
        <v>4.3499999999999997E-2</v>
      </c>
      <c r="H8" s="9">
        <f>IF(ISBLANK('School E'!H3),"",('School E'!H3))</f>
        <v>1.61E-2</v>
      </c>
      <c r="I8" s="9">
        <f>IF(ISBLANK('School E'!I3),"",('School E'!I3))</f>
        <v>4.41E-2</v>
      </c>
      <c r="J8" s="9">
        <f>IF(ISBLANK('School E'!J3),"",('School E'!J3))</f>
        <v>5.3600000000000002E-2</v>
      </c>
      <c r="K8" s="9" t="str">
        <f>IF(ISBLANK('School E'!K3),"",('School E'!K3))</f>
        <v/>
      </c>
      <c r="L8" s="9" t="str">
        <f>IF(ISBLANK('School E'!L3),"",('School E'!L3))</f>
        <v/>
      </c>
      <c r="M8" s="9" t="str">
        <f>IF(ISBLANK('School E'!M3),"",('School E'!M3))</f>
        <v/>
      </c>
      <c r="N8" s="9" t="str">
        <f>IF(ISBLANK('School E'!N3),"",('School E'!N3))</f>
        <v/>
      </c>
      <c r="O8" s="9" t="str">
        <f>IF(ISBLANK('School E'!O3),"",('School E'!O3))</f>
        <v/>
      </c>
      <c r="P8" s="9" t="str">
        <f>IF(ISBLANK('School E'!P3),"",('School E'!P3))</f>
        <v/>
      </c>
      <c r="Q8" s="9" t="str">
        <f>IF(ISBLANK('School E'!Q3),"",('School E'!Q3))</f>
        <v/>
      </c>
      <c r="R8" s="25">
        <f>IF(ISBLANK('School E'!R3),"",('School E'!R3))</f>
        <v>5.1999999999999998E-2</v>
      </c>
    </row>
    <row r="9" spans="2:18" ht="16" customHeight="1">
      <c r="B9" s="134"/>
      <c r="C9" s="138"/>
      <c r="D9" s="19" t="s">
        <v>22</v>
      </c>
      <c r="E9" s="9">
        <f>IF(ISBLANK('School F'!D3),"",('School F'!D3))</f>
        <v>0.29409999999999997</v>
      </c>
      <c r="F9" s="9">
        <f>IF(ISBLANK('School F'!F3),"",('School F'!F3))</f>
        <v>0.15890000000000001</v>
      </c>
      <c r="G9" s="9">
        <f>IF(ISBLANK('School F'!G3),"",('School F'!G3))</f>
        <v>0.1237</v>
      </c>
      <c r="H9" s="9">
        <f>IF(ISBLANK('School F'!H3),"",('School F'!H3))</f>
        <v>0.1368</v>
      </c>
      <c r="I9" s="9">
        <f>IF(ISBLANK('School F'!I3),"",('School F'!I3))</f>
        <v>0.1075</v>
      </c>
      <c r="J9" s="9">
        <f>IF(ISBLANK('School F'!J3),"",('School F'!J3))</f>
        <v>0.1613</v>
      </c>
      <c r="K9" s="9" t="str">
        <f>IF(ISBLANK('School F'!K3),"",('School F'!K3))</f>
        <v/>
      </c>
      <c r="L9" s="9" t="str">
        <f>IF(ISBLANK('School F'!L3),"",('School F'!L3))</f>
        <v/>
      </c>
      <c r="M9" s="9" t="str">
        <f>IF(ISBLANK('School F'!M3),"",('School F'!M3))</f>
        <v/>
      </c>
      <c r="N9" s="9" t="str">
        <f>IF(ISBLANK('School F'!N3),"",('School F'!N3))</f>
        <v/>
      </c>
      <c r="O9" s="9" t="str">
        <f>IF(ISBLANK('School F'!O3),"",('School F'!O3))</f>
        <v/>
      </c>
      <c r="P9" s="9" t="str">
        <f>IF(ISBLANK('School F'!P3),"",('School F'!P3))</f>
        <v/>
      </c>
      <c r="Q9" s="9" t="str">
        <f>IF(ISBLANK('School F'!Q3),"",('School F'!Q3))</f>
        <v/>
      </c>
      <c r="R9" s="25">
        <f>IF(ISBLANK('School F'!R3),"",('School F'!R3))</f>
        <v>0.1605</v>
      </c>
    </row>
    <row r="10" spans="2:18" ht="16" customHeight="1">
      <c r="B10" s="134"/>
      <c r="C10" s="138"/>
      <c r="D10" s="19" t="s">
        <v>23</v>
      </c>
      <c r="E10" s="9" t="str">
        <f>IF(ISBLANK('School G'!D3),"",('School G'!D3))</f>
        <v/>
      </c>
      <c r="F10" s="9">
        <f>IF(ISBLANK('School G'!F3),"",('School G'!F3))</f>
        <v>9.5200000000000007E-2</v>
      </c>
      <c r="G10" s="9">
        <f>IF(ISBLANK('School G'!G3),"",('School G'!G3))</f>
        <v>6.8199999999999997E-2</v>
      </c>
      <c r="H10" s="9">
        <f>IF(ISBLANK('School G'!H3),"",('School G'!H3))</f>
        <v>0.1154</v>
      </c>
      <c r="I10" s="9">
        <f>IF(ISBLANK('School G'!I3),"",('School G'!I3))</f>
        <v>0.1</v>
      </c>
      <c r="J10" s="9">
        <f>IF(ISBLANK('School G'!J3),"",('School G'!J3))</f>
        <v>4.5499999999999999E-2</v>
      </c>
      <c r="K10" s="9" t="str">
        <f>IF(ISBLANK('School G'!K3),"",('School G'!K3))</f>
        <v/>
      </c>
      <c r="L10" s="9" t="str">
        <f>IF(ISBLANK('School G'!L3),"",('School G'!L3))</f>
        <v/>
      </c>
      <c r="M10" s="9" t="str">
        <f>IF(ISBLANK('School G'!M3),"",('School G'!M3))</f>
        <v/>
      </c>
      <c r="N10" s="9" t="str">
        <f>IF(ISBLANK('School G'!N3),"",('School G'!N3))</f>
        <v/>
      </c>
      <c r="O10" s="9" t="str">
        <f>IF(ISBLANK('School G'!O3),"",('School G'!O3))</f>
        <v/>
      </c>
      <c r="P10" s="9" t="str">
        <f>IF(ISBLANK('School G'!P3),"",('School G'!P3))</f>
        <v/>
      </c>
      <c r="Q10" s="9" t="str">
        <f>IF(ISBLANK('School G'!Q3),"",('School G'!Q3))</f>
        <v/>
      </c>
      <c r="R10" s="25">
        <f>IF(ISBLANK('School G'!R3),"",('School G'!R3))</f>
        <v>9.5200000000000007E-2</v>
      </c>
    </row>
    <row r="11" spans="2:18" ht="16" customHeight="1">
      <c r="B11" s="134"/>
      <c r="C11" s="138"/>
      <c r="D11" s="19" t="s">
        <v>24</v>
      </c>
      <c r="E11" s="9" t="str">
        <f>IF(ISBLANK('School H'!D3),"",('School H'!D3))</f>
        <v/>
      </c>
      <c r="F11" s="9">
        <f>IF(ISBLANK('School H'!F3),"",('School H'!F3))</f>
        <v>0.14410000000000001</v>
      </c>
      <c r="G11" s="9">
        <f>IF(ISBLANK('School H'!G3),"",('School H'!G3))</f>
        <v>0.13639999999999999</v>
      </c>
      <c r="H11" s="9">
        <f>IF(ISBLANK('School H'!H3),"",('School H'!H3))</f>
        <v>0.1368</v>
      </c>
      <c r="I11" s="9">
        <f>IF(ISBLANK('School H'!I3),"",('School H'!I3))</f>
        <v>7.4099999999999999E-2</v>
      </c>
      <c r="J11" s="9">
        <f>IF(ISBLANK('School H'!J3),"",('School H'!J3))</f>
        <v>0.1169</v>
      </c>
      <c r="K11" s="9" t="str">
        <f>IF(ISBLANK('School H'!K3),"",('School H'!K3))</f>
        <v/>
      </c>
      <c r="L11" s="9" t="str">
        <f>IF(ISBLANK('School H'!L3),"",('School H'!L3))</f>
        <v/>
      </c>
      <c r="M11" s="9" t="str">
        <f>IF(ISBLANK('School H'!M3),"",('School H'!M3))</f>
        <v/>
      </c>
      <c r="N11" s="9" t="str">
        <f>IF(ISBLANK('School H'!N3),"",('School H'!N3))</f>
        <v/>
      </c>
      <c r="O11" s="9" t="str">
        <f>IF(ISBLANK('School H'!O3),"",('School H'!O3))</f>
        <v/>
      </c>
      <c r="P11" s="9" t="str">
        <f>IF(ISBLANK('School H'!P3),"",('School H'!P3))</f>
        <v/>
      </c>
      <c r="Q11" s="9" t="str">
        <f>IF(ISBLANK('School H'!Q3),"",('School H'!Q3))</f>
        <v/>
      </c>
      <c r="R11" s="25">
        <f>IF(ISBLANK('School H'!R3),"",('School H'!R3))</f>
        <v>0.1386</v>
      </c>
    </row>
    <row r="12" spans="2:18">
      <c r="B12" s="134"/>
      <c r="C12" s="138"/>
      <c r="D12" s="19" t="s">
        <v>25</v>
      </c>
      <c r="E12" s="7">
        <f>IF(ISBLANK('School I'!D3),"",('School I'!D3))</f>
        <v>0.2087</v>
      </c>
      <c r="F12" s="7">
        <f>IF(ISBLANK('School I'!F3),"",('School I'!F3))</f>
        <v>5.0999999999999997E-2</v>
      </c>
      <c r="G12" s="7">
        <f>IF(ISBLANK('School I'!G3),"",('School I'!G3))</f>
        <v>4.6699999999999998E-2</v>
      </c>
      <c r="H12" s="7">
        <f>IF(ISBLANK('School I'!H3),"",('School I'!H3))</f>
        <v>5.5E-2</v>
      </c>
      <c r="I12" s="7">
        <f>IF(ISBLANK('School I'!I3),"",('School I'!I3))</f>
        <v>8.7499999999999994E-2</v>
      </c>
      <c r="J12" s="7">
        <f>IF(ISBLANK('School I'!J3),"",('School I'!J3))</f>
        <v>0.05</v>
      </c>
      <c r="K12" s="7" t="str">
        <f>IF(ISBLANK('School I'!K3),"",('School I'!K3))</f>
        <v/>
      </c>
      <c r="L12" s="7" t="str">
        <f>IF(ISBLANK('School I'!L3),"",('School I'!L3))</f>
        <v/>
      </c>
      <c r="M12" s="7" t="str">
        <f>IF(ISBLANK('School I'!M3),"",('School I'!M3))</f>
        <v/>
      </c>
      <c r="N12" s="7" t="str">
        <f>IF(ISBLANK('School I'!N3),"",('School I'!N3))</f>
        <v/>
      </c>
      <c r="O12" s="7" t="str">
        <f>IF(ISBLANK('School I'!O3),"",('School I'!O3))</f>
        <v/>
      </c>
      <c r="P12" s="7" t="str">
        <f>IF(ISBLANK('School I'!P3),"",('School I'!P3))</f>
        <v/>
      </c>
      <c r="Q12" s="7" t="str">
        <f>IF(ISBLANK('School I'!Q3),"",('School I'!Q3))</f>
        <v/>
      </c>
      <c r="R12" s="8">
        <f>IF(ISBLANK('School I'!R3),"",('School I'!R3))</f>
        <v>8.2400000000000001E-2</v>
      </c>
    </row>
    <row r="13" spans="2:18">
      <c r="B13" s="134"/>
      <c r="C13" s="138"/>
      <c r="D13" s="19" t="s">
        <v>26</v>
      </c>
      <c r="E13" s="7" t="str">
        <f>IF(ISBLANK('School J'!D3),"",('School J'!D3))</f>
        <v/>
      </c>
      <c r="F13" s="7">
        <f>IF(ISBLANK('School J'!F3),"",('School J'!F3))</f>
        <v>5.0500000000000003E-2</v>
      </c>
      <c r="G13" s="7">
        <f>IF(ISBLANK('School J'!G3),"",('School J'!G3))</f>
        <v>9.8599999999999993E-2</v>
      </c>
      <c r="H13" s="7">
        <f>IF(ISBLANK('School J'!H3),"",('School J'!H3))</f>
        <v>7.0599999999999996E-2</v>
      </c>
      <c r="I13" s="7">
        <f>IF(ISBLANK('School J'!I3),"",('School J'!I3))</f>
        <v>7.2300000000000003E-2</v>
      </c>
      <c r="J13" s="7">
        <f>IF(ISBLANK('School J'!J3),"",('School J'!J3))</f>
        <v>5.7500000000000002E-2</v>
      </c>
      <c r="K13" s="7" t="str">
        <f>IF(ISBLANK('School J'!K3),"",('School J'!K3))</f>
        <v/>
      </c>
      <c r="L13" s="7" t="str">
        <f>IF(ISBLANK('School J'!L3),"",('School J'!L3))</f>
        <v/>
      </c>
      <c r="M13" s="7" t="str">
        <f>IF(ISBLANK('School J'!M3),"",('School J'!M3))</f>
        <v/>
      </c>
      <c r="N13" s="7" t="str">
        <f>IF(ISBLANK('School J'!N3),"",('School J'!N3))</f>
        <v/>
      </c>
      <c r="O13" s="7" t="str">
        <f>IF(ISBLANK('School J'!O3),"",('School J'!O3))</f>
        <v/>
      </c>
      <c r="P13" s="7" t="str">
        <f>IF(ISBLANK('School J'!P3),"",('School J'!P3))</f>
        <v/>
      </c>
      <c r="Q13" s="7" t="str">
        <f>IF(ISBLANK('School J'!Q3),"",('School J'!Q3))</f>
        <v/>
      </c>
      <c r="R13" s="8">
        <f>IF(ISBLANK('School J'!R3),"",('School J'!R3))</f>
        <v>7.0999999999999994E-2</v>
      </c>
    </row>
    <row r="14" spans="2:18">
      <c r="B14" s="134"/>
      <c r="C14" s="138"/>
      <c r="D14" s="19" t="s">
        <v>27</v>
      </c>
      <c r="E14" s="7" t="str">
        <f>IF(ISBLANK('School K'!D3),"",('School K'!D3))</f>
        <v/>
      </c>
      <c r="F14" s="7" t="str">
        <f>IF(ISBLANK('School K'!F3),"",('School K'!F3))</f>
        <v/>
      </c>
      <c r="G14" s="7" t="str">
        <f>IF(ISBLANK('School K'!G3),"",('School K'!G3))</f>
        <v/>
      </c>
      <c r="H14" s="7" t="str">
        <f>IF(ISBLANK('School K'!H3),"",('School K'!H3))</f>
        <v/>
      </c>
      <c r="I14" s="7" t="str">
        <f>IF(ISBLANK('School K'!I3),"",('School K'!I3))</f>
        <v/>
      </c>
      <c r="J14" s="7" t="str">
        <f>IF(ISBLANK('School K'!J3),"",('School K'!J3))</f>
        <v/>
      </c>
      <c r="K14" s="7">
        <f>IF(ISBLANK('School K'!K3),"",('School K'!K3))</f>
        <v>1.9599999999999999E-2</v>
      </c>
      <c r="L14" s="7">
        <f>IF(ISBLANK('School K'!L3),"",('School K'!L3))</f>
        <v>3.5700000000000003E-2</v>
      </c>
      <c r="M14" s="7">
        <f>IF(ISBLANK('School K'!M3),"",('School K'!M3))</f>
        <v>7.5499999999999998E-2</v>
      </c>
      <c r="N14" s="7" t="str">
        <f>IF(ISBLANK('School K'!N3),"",('School K'!N3))</f>
        <v/>
      </c>
      <c r="O14" s="7" t="str">
        <f>IF(ISBLANK('School K'!O3),"",('School K'!O3))</f>
        <v/>
      </c>
      <c r="P14" s="7" t="str">
        <f>IF(ISBLANK('School K'!P3),"",('School K'!P3))</f>
        <v/>
      </c>
      <c r="Q14" s="7" t="str">
        <f>IF(ISBLANK('School K'!Q3),"",('School K'!Q3))</f>
        <v/>
      </c>
      <c r="R14" s="8">
        <f>IF(ISBLANK('School K'!R3),"",('School K'!R3))</f>
        <v>4.3799999999999999E-2</v>
      </c>
    </row>
    <row r="15" spans="2:18">
      <c r="B15" s="134"/>
      <c r="C15" s="138"/>
      <c r="D15" s="19" t="s">
        <v>28</v>
      </c>
      <c r="E15" s="7" t="str">
        <f>IF(ISBLANK('School L'!D3),"",('School L'!D3))</f>
        <v/>
      </c>
      <c r="F15" s="7" t="str">
        <f>IF(ISBLANK('School L'!F3),"",('School L'!F3))</f>
        <v/>
      </c>
      <c r="G15" s="7" t="str">
        <f>IF(ISBLANK('School L'!G3),"",('School L'!G3))</f>
        <v/>
      </c>
      <c r="H15" s="7" t="str">
        <f>IF(ISBLANK('School L'!H3),"",('School L'!H3))</f>
        <v/>
      </c>
      <c r="I15" s="7" t="str">
        <f>IF(ISBLANK('School L'!I3),"",('School L'!I3))</f>
        <v/>
      </c>
      <c r="J15" s="7" t="str">
        <f>IF(ISBLANK('School L'!J3),"",('School L'!J3))</f>
        <v/>
      </c>
      <c r="K15" s="7">
        <f>IF(ISBLANK('School L'!K3),"",('School L'!K3))</f>
        <v>0.125</v>
      </c>
      <c r="L15" s="7">
        <f>IF(ISBLANK('School L'!L3),"",('School L'!L3))</f>
        <v>0.20180000000000001</v>
      </c>
      <c r="M15" s="7">
        <f>IF(ISBLANK('School L'!M3),"",('School L'!M3))</f>
        <v>0.2359</v>
      </c>
      <c r="N15" s="7" t="str">
        <f>IF(ISBLANK('School L'!N3),"",('School L'!N3))</f>
        <v/>
      </c>
      <c r="O15" s="7" t="str">
        <f>IF(ISBLANK('School L'!O3),"",('School L'!O3))</f>
        <v/>
      </c>
      <c r="P15" s="7" t="str">
        <f>IF(ISBLANK('School L'!P3),"",('School L'!P3))</f>
        <v/>
      </c>
      <c r="Q15" s="7" t="str">
        <f>IF(ISBLANK('School L'!Q3),"",('School L'!Q3))</f>
        <v/>
      </c>
      <c r="R15" s="8">
        <f>IF(ISBLANK('School L'!R3),"",('School L'!R3))</f>
        <v>0.18540000000000001</v>
      </c>
    </row>
    <row r="16" spans="2:18">
      <c r="B16" s="135"/>
      <c r="C16" s="139"/>
      <c r="D16" s="19" t="s">
        <v>29</v>
      </c>
      <c r="E16" s="7" t="str">
        <f>IF(ISBLANK('School M'!D3),"",('School M'!D3))</f>
        <v/>
      </c>
      <c r="F16" s="7" t="str">
        <f>IF(ISBLANK('School M'!F3),"",('School M'!F3))</f>
        <v/>
      </c>
      <c r="G16" s="7" t="str">
        <f>IF(ISBLANK('School M'!G3),"",('School M'!G3))</f>
        <v/>
      </c>
      <c r="H16" s="7" t="str">
        <f>IF(ISBLANK('School M'!H3),"",('School M'!H3))</f>
        <v/>
      </c>
      <c r="I16" s="7" t="str">
        <f>IF(ISBLANK('School M'!I3),"",('School M'!I3))</f>
        <v/>
      </c>
      <c r="J16" s="7" t="str">
        <f>IF(ISBLANK('School M'!J3),"",('School M'!J3))</f>
        <v/>
      </c>
      <c r="K16" s="7">
        <f>IF(ISBLANK('School M'!K3),"",('School M'!K3))</f>
        <v>0.1333</v>
      </c>
      <c r="L16" s="7">
        <f>IF(ISBLANK('School M'!L3),"",('School M'!L3))</f>
        <v>0.13639999999999999</v>
      </c>
      <c r="M16" s="7">
        <f>IF(ISBLANK('School M'!M3),"",('School M'!M3))</f>
        <v>0.14480000000000001</v>
      </c>
      <c r="N16" s="7" t="str">
        <f>IF(ISBLANK('School M'!N3),"",('School M'!N3))</f>
        <v/>
      </c>
      <c r="O16" s="7" t="str">
        <f>IF(ISBLANK('School M'!O3),"",('School M'!O3))</f>
        <v/>
      </c>
      <c r="P16" s="7" t="str">
        <f>IF(ISBLANK('School M'!P3),"",('School M'!P3))</f>
        <v/>
      </c>
      <c r="Q16" s="7" t="str">
        <f>IF(ISBLANK('School M'!Q3),"",('School M'!Q3))</f>
        <v/>
      </c>
      <c r="R16" s="8">
        <f>IF(ISBLANK('School M'!R3),"",('School M'!R3))</f>
        <v>0.1386</v>
      </c>
    </row>
    <row r="17" spans="2:18" ht="16" thickBot="1">
      <c r="B17" s="136"/>
      <c r="C17" s="140"/>
      <c r="D17" s="20" t="s">
        <v>30</v>
      </c>
      <c r="E17" s="27" t="str">
        <f>IF(ISBLANK('School N'!D3),"",('School N'!D3))</f>
        <v/>
      </c>
      <c r="F17" s="27" t="str">
        <f>IF(ISBLANK('School N'!F3),"",('School N'!F3))</f>
        <v/>
      </c>
      <c r="G17" s="27" t="str">
        <f>IF(ISBLANK('School N'!G3),"",('School N'!G3))</f>
        <v/>
      </c>
      <c r="H17" s="27" t="str">
        <f>IF(ISBLANK('School N'!H3),"",('School N'!H3))</f>
        <v/>
      </c>
      <c r="I17" s="27" t="str">
        <f>IF(ISBLANK('School N'!I3),"",('School N'!I3))</f>
        <v/>
      </c>
      <c r="J17" s="27" t="str">
        <f>IF(ISBLANK('School N'!J3),"",('School N'!J3))</f>
        <v/>
      </c>
      <c r="K17" s="27" t="str">
        <f>IF(ISBLANK('School N'!K3),"",('School N'!K3))</f>
        <v/>
      </c>
      <c r="L17" s="27" t="str">
        <f>IF(ISBLANK('School N'!L3),"",('School N'!L3))</f>
        <v/>
      </c>
      <c r="M17" s="27" t="str">
        <f>IF(ISBLANK('School N'!M3),"",('School N'!M3))</f>
        <v/>
      </c>
      <c r="N17" s="27">
        <f>IF(ISBLANK('School N'!N3),"",('School N'!N3))</f>
        <v>0.36299999999999999</v>
      </c>
      <c r="O17" s="27">
        <f>IF(ISBLANK('School N'!O3),"",('School N'!O3))</f>
        <v>0.2276</v>
      </c>
      <c r="P17" s="27">
        <f>IF(ISBLANK('School N'!P3),"",('School N'!P3))</f>
        <v>0.39429999999999998</v>
      </c>
      <c r="Q17" s="27">
        <f>IF(ISBLANK('School N'!Q3),"",('School N'!Q3))</f>
        <v>0.37069999999999997</v>
      </c>
      <c r="R17" s="28">
        <f>IF(ISBLANK('School N'!R3),"",('School N'!R3))</f>
        <v>0.34620000000000001</v>
      </c>
    </row>
    <row r="18" spans="2:18" ht="16" thickBot="1">
      <c r="B18" s="61"/>
      <c r="C18" s="62"/>
      <c r="D18" s="21" t="s">
        <v>2</v>
      </c>
      <c r="E18" s="21" t="s">
        <v>0</v>
      </c>
      <c r="F18" s="21">
        <v>1</v>
      </c>
      <c r="G18" s="21">
        <v>2</v>
      </c>
      <c r="H18" s="21">
        <v>3</v>
      </c>
      <c r="I18" s="21">
        <v>4</v>
      </c>
      <c r="J18" s="21">
        <v>5</v>
      </c>
      <c r="K18" s="21">
        <v>6</v>
      </c>
      <c r="L18" s="21">
        <v>7</v>
      </c>
      <c r="M18" s="22">
        <v>8</v>
      </c>
      <c r="N18" s="22">
        <v>9</v>
      </c>
      <c r="O18" s="22">
        <v>10</v>
      </c>
      <c r="P18" s="22">
        <v>11</v>
      </c>
      <c r="Q18" s="22">
        <v>12</v>
      </c>
      <c r="R18" s="22" t="s">
        <v>1</v>
      </c>
    </row>
    <row r="19" spans="2:18" ht="15.75" customHeight="1" thickBot="1">
      <c r="B19" s="127" t="s">
        <v>10</v>
      </c>
      <c r="C19" s="129" t="s">
        <v>6</v>
      </c>
      <c r="D19" s="113" t="s">
        <v>17</v>
      </c>
      <c r="E19" s="31">
        <f>'School A'!E6</f>
        <v>0.19767441860465115</v>
      </c>
      <c r="F19" s="31">
        <f>'School A'!F6</f>
        <v>0.15909090909090909</v>
      </c>
      <c r="G19" s="31">
        <f>'School A'!G6</f>
        <v>5.3763440860215055E-2</v>
      </c>
      <c r="H19" s="31">
        <f>'School A'!H6</f>
        <v>0.15384615384615385</v>
      </c>
      <c r="I19" s="31">
        <f>'School A'!I6</f>
        <v>8.2191780821917804E-2</v>
      </c>
      <c r="J19" s="31">
        <f>'School A'!J6</f>
        <v>0.15277777777777779</v>
      </c>
      <c r="K19" s="31">
        <f>'School A'!K6</f>
        <v>0</v>
      </c>
      <c r="L19" s="31">
        <f>'School A'!L6</f>
        <v>0</v>
      </c>
      <c r="M19" s="31">
        <f>'School A'!M6</f>
        <v>0</v>
      </c>
      <c r="N19" s="31">
        <f>'School A'!N6</f>
        <v>0</v>
      </c>
      <c r="O19" s="31">
        <f>'School A'!O6</f>
        <v>0</v>
      </c>
      <c r="P19" s="31">
        <f>'School A'!P6</f>
        <v>0</v>
      </c>
      <c r="Q19" s="31">
        <f>'School A'!Q6</f>
        <v>0</v>
      </c>
      <c r="R19" s="32">
        <f>'School A'!R6</f>
        <v>0.14602587800369685</v>
      </c>
    </row>
    <row r="20" spans="2:18" ht="16" thickBot="1">
      <c r="B20" s="127"/>
      <c r="C20" s="130"/>
      <c r="D20" s="113" t="s">
        <v>18</v>
      </c>
      <c r="E20" s="33">
        <f>'School B'!E6</f>
        <v>6.4102564102564097E-2</v>
      </c>
      <c r="F20" s="33">
        <f>'School B'!F6</f>
        <v>2.6315789473684209E-2</v>
      </c>
      <c r="G20" s="33">
        <f>'School B'!G6</f>
        <v>7.4999999999999997E-2</v>
      </c>
      <c r="H20" s="33">
        <f>'School B'!H6</f>
        <v>4.7058823529411764E-2</v>
      </c>
      <c r="I20" s="33">
        <f>'School B'!I6</f>
        <v>8.9552238805970144E-2</v>
      </c>
      <c r="J20" s="33">
        <f>'School B'!J6</f>
        <v>4.0540540540540543E-2</v>
      </c>
      <c r="K20" s="33">
        <f>'School B'!K6</f>
        <v>6.25E-2</v>
      </c>
      <c r="L20" s="33">
        <f>'School B'!L6</f>
        <v>0.11764705882352941</v>
      </c>
      <c r="M20" s="33">
        <f>'School B'!M6</f>
        <v>0.11267605633802817</v>
      </c>
      <c r="N20" s="33">
        <f>'School B'!N6</f>
        <v>0</v>
      </c>
      <c r="O20" s="33">
        <f>'School B'!O6</f>
        <v>0</v>
      </c>
      <c r="P20" s="33">
        <f>'School B'!P6</f>
        <v>0</v>
      </c>
      <c r="Q20" s="33">
        <f>'School B'!Q6</f>
        <v>0</v>
      </c>
      <c r="R20" s="29">
        <f>'School B'!R6</f>
        <v>8.8274044795783921E-2</v>
      </c>
    </row>
    <row r="21" spans="2:18" ht="16" thickBot="1">
      <c r="B21" s="127"/>
      <c r="C21" s="130"/>
      <c r="D21" s="113" t="s">
        <v>19</v>
      </c>
      <c r="E21" s="33">
        <f>'School C'!E6</f>
        <v>0.25</v>
      </c>
      <c r="F21" s="33">
        <f>'School C'!F6</f>
        <v>0.15068493150684931</v>
      </c>
      <c r="G21" s="33">
        <f>'School C'!G6</f>
        <v>0.10144927536231885</v>
      </c>
      <c r="H21" s="33">
        <f>'School C'!H6</f>
        <v>0.12345679012345678</v>
      </c>
      <c r="I21" s="33">
        <f>'School C'!I6</f>
        <v>0.14814814814814814</v>
      </c>
      <c r="J21" s="33">
        <f>'School C'!J6</f>
        <v>6.4516129032258063E-2</v>
      </c>
      <c r="K21" s="33">
        <f>'School C'!K6</f>
        <v>0</v>
      </c>
      <c r="L21" s="33">
        <f>'School C'!L6</f>
        <v>0</v>
      </c>
      <c r="M21" s="33">
        <f>'School C'!M6</f>
        <v>0</v>
      </c>
      <c r="N21" s="33">
        <f>'School C'!N6</f>
        <v>0</v>
      </c>
      <c r="O21" s="33">
        <f>'School C'!O6</f>
        <v>0</v>
      </c>
      <c r="P21" s="33">
        <f>'School C'!P6</f>
        <v>0</v>
      </c>
      <c r="Q21" s="33">
        <f>'School C'!Q6</f>
        <v>0</v>
      </c>
      <c r="R21" s="29">
        <f>'School C'!R6</f>
        <v>0.19736842105263158</v>
      </c>
    </row>
    <row r="22" spans="2:18" ht="16" thickBot="1">
      <c r="B22" s="127"/>
      <c r="C22" s="130"/>
      <c r="D22" s="113" t="s">
        <v>20</v>
      </c>
      <c r="E22" s="33">
        <f>'School D'!E6</f>
        <v>0.16483516483516483</v>
      </c>
      <c r="F22" s="33">
        <f>'School D'!F6</f>
        <v>0.11392405063291139</v>
      </c>
      <c r="G22" s="33">
        <f>'School D'!G6</f>
        <v>4.2105263157894736E-2</v>
      </c>
      <c r="H22" s="33">
        <f>'School D'!H6</f>
        <v>0.10810810810810811</v>
      </c>
      <c r="I22" s="33">
        <f>'School D'!I6</f>
        <v>0.14102564102564102</v>
      </c>
      <c r="J22" s="33">
        <f>'School D'!J6</f>
        <v>0.06</v>
      </c>
      <c r="K22" s="33">
        <f>'School D'!K6</f>
        <v>0</v>
      </c>
      <c r="L22" s="33">
        <f>'School D'!L6</f>
        <v>0</v>
      </c>
      <c r="M22" s="33">
        <f>'School D'!M6</f>
        <v>0</v>
      </c>
      <c r="N22" s="33">
        <f>'School D'!N6</f>
        <v>0</v>
      </c>
      <c r="O22" s="33">
        <f>'School D'!O6</f>
        <v>0</v>
      </c>
      <c r="P22" s="33">
        <f>'School D'!P6</f>
        <v>0</v>
      </c>
      <c r="Q22" s="33">
        <f>'School D'!Q6</f>
        <v>0</v>
      </c>
      <c r="R22" s="29">
        <f>'School D'!R6</f>
        <v>0.10251450676982592</v>
      </c>
    </row>
    <row r="23" spans="2:18" ht="16" thickBot="1">
      <c r="B23" s="127"/>
      <c r="C23" s="130"/>
      <c r="D23" s="113" t="s">
        <v>21</v>
      </c>
      <c r="E23" s="33">
        <f>'School E'!E6</f>
        <v>0.12</v>
      </c>
      <c r="F23" s="33">
        <f>'School E'!F6</f>
        <v>6.7567567567567571E-2</v>
      </c>
      <c r="G23" s="33">
        <f>'School E'!G6</f>
        <v>6.097560975609756E-2</v>
      </c>
      <c r="H23" s="33">
        <f>'School E'!H6</f>
        <v>2.8571428571428571E-2</v>
      </c>
      <c r="I23" s="33">
        <f>'School E'!I6</f>
        <v>2.8985507246376812E-2</v>
      </c>
      <c r="J23" s="33">
        <f>'School E'!J6</f>
        <v>4.7619047619047616E-2</v>
      </c>
      <c r="K23" s="33">
        <f>'School E'!K6</f>
        <v>0</v>
      </c>
      <c r="L23" s="33">
        <f>'School E'!L6</f>
        <v>0</v>
      </c>
      <c r="M23" s="33">
        <f>'School E'!M6</f>
        <v>0</v>
      </c>
      <c r="N23" s="33">
        <f>'School E'!N6</f>
        <v>0</v>
      </c>
      <c r="O23" s="33">
        <f>'School E'!O6</f>
        <v>0</v>
      </c>
      <c r="P23" s="33">
        <f>'School E'!P6</f>
        <v>0</v>
      </c>
      <c r="Q23" s="33">
        <f>'School E'!Q6</f>
        <v>0</v>
      </c>
      <c r="R23" s="29">
        <f>'School E'!R6</f>
        <v>6.0046189376443418E-2</v>
      </c>
    </row>
    <row r="24" spans="2:18" ht="16" thickBot="1">
      <c r="B24" s="127"/>
      <c r="C24" s="130"/>
      <c r="D24" s="113" t="s">
        <v>22</v>
      </c>
      <c r="E24" s="33">
        <f>'School F'!E6</f>
        <v>0.17094017094017094</v>
      </c>
      <c r="F24" s="33">
        <f>'School F'!F6</f>
        <v>0.17592592592592593</v>
      </c>
      <c r="G24" s="33">
        <f>'School F'!G6</f>
        <v>0.17171717171717171</v>
      </c>
      <c r="H24" s="33">
        <f>'School F'!H6</f>
        <v>0.15294117647058825</v>
      </c>
      <c r="I24" s="33">
        <f>'School F'!I6</f>
        <v>0.13725490196078433</v>
      </c>
      <c r="J24" s="33">
        <f>'School F'!J6</f>
        <v>0.15625</v>
      </c>
      <c r="K24" s="33">
        <f>'School F'!K6</f>
        <v>0</v>
      </c>
      <c r="L24" s="33">
        <f>'School F'!L6</f>
        <v>0</v>
      </c>
      <c r="M24" s="33">
        <f>'School F'!M6</f>
        <v>0</v>
      </c>
      <c r="N24" s="33">
        <f>'School F'!N6</f>
        <v>0</v>
      </c>
      <c r="O24" s="33">
        <f>'School F'!O6</f>
        <v>0</v>
      </c>
      <c r="P24" s="33">
        <f>'School F'!P6</f>
        <v>0</v>
      </c>
      <c r="Q24" s="33">
        <f>'School F'!Q6</f>
        <v>0</v>
      </c>
      <c r="R24" s="29">
        <f>'School F'!R6</f>
        <v>0.19178082191780821</v>
      </c>
    </row>
    <row r="25" spans="2:18" ht="16" thickBot="1">
      <c r="B25" s="127"/>
      <c r="C25" s="130"/>
      <c r="D25" s="113" t="s">
        <v>23</v>
      </c>
      <c r="E25" s="33">
        <f>'School G'!E6</f>
        <v>0.22807017543859648</v>
      </c>
      <c r="F25" s="33">
        <f>'School G'!F6</f>
        <v>0.14705882352941177</v>
      </c>
      <c r="G25" s="33">
        <f>'School G'!G6</f>
        <v>0.23809523809523808</v>
      </c>
      <c r="H25" s="33">
        <f>'School G'!H6</f>
        <v>7.4999999999999997E-2</v>
      </c>
      <c r="I25" s="33">
        <f>'School G'!I6</f>
        <v>0.22222222222222221</v>
      </c>
      <c r="J25" s="33">
        <f>'School G'!J6</f>
        <v>6.3829787234042548E-2</v>
      </c>
      <c r="K25" s="33">
        <f>'School G'!K6</f>
        <v>0</v>
      </c>
      <c r="L25" s="33">
        <f>'School G'!L6</f>
        <v>0</v>
      </c>
      <c r="M25" s="33">
        <f>'School G'!M6</f>
        <v>0</v>
      </c>
      <c r="N25" s="33">
        <f>'School G'!N6</f>
        <v>0</v>
      </c>
      <c r="O25" s="33">
        <f>'School G'!O6</f>
        <v>0</v>
      </c>
      <c r="P25" s="33">
        <f>'School G'!P6</f>
        <v>0</v>
      </c>
      <c r="Q25" s="33">
        <f>'School G'!Q6</f>
        <v>0</v>
      </c>
      <c r="R25" s="29">
        <f>'School G'!R6</f>
        <v>0.16788321167883211</v>
      </c>
    </row>
    <row r="26" spans="2:18" ht="16" thickBot="1">
      <c r="B26" s="127"/>
      <c r="C26" s="130"/>
      <c r="D26" s="113" t="s">
        <v>24</v>
      </c>
      <c r="E26" s="33">
        <f>'School H'!E6</f>
        <v>0.28125</v>
      </c>
      <c r="F26" s="33">
        <f>'School H'!F6</f>
        <v>0.1440677966101695</v>
      </c>
      <c r="G26" s="33">
        <f>'School H'!G6</f>
        <v>0.10280373831775701</v>
      </c>
      <c r="H26" s="33">
        <f>'School H'!H6</f>
        <v>0.20370370370370369</v>
      </c>
      <c r="I26" s="33">
        <f>'School H'!I6</f>
        <v>0.15625</v>
      </c>
      <c r="J26" s="33">
        <f>'School H'!J6</f>
        <v>0.10891089108910891</v>
      </c>
      <c r="K26" s="33">
        <f>'School H'!K6</f>
        <v>0</v>
      </c>
      <c r="L26" s="33">
        <f>'School H'!L6</f>
        <v>0</v>
      </c>
      <c r="M26" s="33">
        <f>'School H'!M6</f>
        <v>0</v>
      </c>
      <c r="N26" s="33">
        <f>'School H'!N6</f>
        <v>0</v>
      </c>
      <c r="O26" s="33">
        <f>'School H'!O6</f>
        <v>0</v>
      </c>
      <c r="P26" s="33">
        <f>'School H'!P6</f>
        <v>0</v>
      </c>
      <c r="Q26" s="33">
        <f>'School H'!Q6</f>
        <v>0</v>
      </c>
      <c r="R26" s="29">
        <f>'School H'!R6</f>
        <v>0.17536231884057971</v>
      </c>
    </row>
    <row r="27" spans="2:18" ht="16" thickBot="1">
      <c r="B27" s="127"/>
      <c r="C27" s="130"/>
      <c r="D27" s="113" t="s">
        <v>25</v>
      </c>
      <c r="E27" s="33">
        <f>'School I'!E6</f>
        <v>0.17894736842105263</v>
      </c>
      <c r="F27" s="33">
        <f>'School I'!F6</f>
        <v>0.16190476190476191</v>
      </c>
      <c r="G27" s="33">
        <f>'School I'!G6</f>
        <v>9.6774193548387094E-2</v>
      </c>
      <c r="H27" s="33">
        <f>'School I'!H6</f>
        <v>7.6086956521739135E-2</v>
      </c>
      <c r="I27" s="33">
        <f>'School I'!I6</f>
        <v>8.9108910891089105E-2</v>
      </c>
      <c r="J27" s="33">
        <f>'School I'!J6</f>
        <v>9.5238095238095233E-2</v>
      </c>
      <c r="K27" s="33">
        <f>'School I'!K6</f>
        <v>0</v>
      </c>
      <c r="L27" s="33">
        <f>'School I'!L6</f>
        <v>0</v>
      </c>
      <c r="M27" s="33">
        <f>'School I'!M6</f>
        <v>0</v>
      </c>
      <c r="N27" s="33">
        <f>'School I'!N6</f>
        <v>0</v>
      </c>
      <c r="O27" s="33">
        <f>'School I'!O6</f>
        <v>0</v>
      </c>
      <c r="P27" s="33">
        <f>'School I'!P6</f>
        <v>0</v>
      </c>
      <c r="Q27" s="33">
        <f>'School I'!Q6</f>
        <v>0</v>
      </c>
      <c r="R27" s="29">
        <f>'School I'!R6</f>
        <v>0.15507246376811595</v>
      </c>
    </row>
    <row r="28" spans="2:18" ht="16" thickBot="1">
      <c r="B28" s="127"/>
      <c r="C28" s="130"/>
      <c r="D28" s="113" t="s">
        <v>26</v>
      </c>
      <c r="E28" s="33">
        <f>'School J'!E6</f>
        <v>0.15384615384615385</v>
      </c>
      <c r="F28" s="33">
        <f>'School J'!F6</f>
        <v>0.15789473684210525</v>
      </c>
      <c r="G28" s="33">
        <f>'School J'!G6</f>
        <v>8.8888888888888892E-2</v>
      </c>
      <c r="H28" s="33">
        <f>'School J'!H6</f>
        <v>0.13157894736842105</v>
      </c>
      <c r="I28" s="33">
        <f>'School J'!I6</f>
        <v>8.4337349397590355E-2</v>
      </c>
      <c r="J28" s="33">
        <f>'School J'!J6</f>
        <v>0.12048192771084337</v>
      </c>
      <c r="K28" s="33">
        <f>'School J'!K6</f>
        <v>0</v>
      </c>
      <c r="L28" s="33">
        <f>'School J'!L6</f>
        <v>0</v>
      </c>
      <c r="M28" s="33">
        <f>'School J'!M6</f>
        <v>0</v>
      </c>
      <c r="N28" s="33">
        <f>'School J'!N6</f>
        <v>0</v>
      </c>
      <c r="O28" s="33">
        <f>'School J'!O6</f>
        <v>0</v>
      </c>
      <c r="P28" s="33">
        <f>'School J'!P6</f>
        <v>0</v>
      </c>
      <c r="Q28" s="33">
        <f>'School J'!Q6</f>
        <v>0</v>
      </c>
      <c r="R28" s="29">
        <f>'School J'!R6</f>
        <v>0.12139917695473251</v>
      </c>
    </row>
    <row r="29" spans="2:18" ht="16" thickBot="1">
      <c r="B29" s="127"/>
      <c r="C29" s="130"/>
      <c r="D29" s="113" t="s">
        <v>27</v>
      </c>
      <c r="E29" s="33"/>
      <c r="F29" s="33">
        <f>'School K'!F6</f>
        <v>0</v>
      </c>
      <c r="G29" s="33">
        <f>'School K'!G6</f>
        <v>0</v>
      </c>
      <c r="H29" s="33">
        <f>'School K'!H6</f>
        <v>0</v>
      </c>
      <c r="I29" s="33">
        <f>'School K'!I6</f>
        <v>0</v>
      </c>
      <c r="J29" s="33">
        <f>'School K'!J6</f>
        <v>0</v>
      </c>
      <c r="K29" s="33">
        <f>'School K'!K6</f>
        <v>1.9230769230769232E-2</v>
      </c>
      <c r="L29" s="33">
        <f>'School K'!L6</f>
        <v>3.9215686274509803E-2</v>
      </c>
      <c r="M29" s="33">
        <f>'School K'!M6</f>
        <v>0</v>
      </c>
      <c r="N29" s="33">
        <f>'School K'!N6</f>
        <v>0</v>
      </c>
      <c r="O29" s="33">
        <f>'School K'!O6</f>
        <v>0</v>
      </c>
      <c r="P29" s="33">
        <f>'School K'!P6</f>
        <v>0</v>
      </c>
      <c r="Q29" s="33">
        <f>'School K'!Q6</f>
        <v>0</v>
      </c>
      <c r="R29" s="29">
        <f>'School K'!R6</f>
        <v>1.9108280254777069E-2</v>
      </c>
    </row>
    <row r="30" spans="2:18" ht="16" thickBot="1">
      <c r="B30" s="127"/>
      <c r="C30" s="130"/>
      <c r="D30" s="113" t="s">
        <v>28</v>
      </c>
      <c r="E30" s="33">
        <f>'School L'!D6</f>
        <v>0</v>
      </c>
      <c r="F30" s="33">
        <f>'School L'!F6</f>
        <v>0</v>
      </c>
      <c r="G30" s="33">
        <f>'School L'!G6</f>
        <v>0</v>
      </c>
      <c r="H30" s="33">
        <f>'School L'!H6</f>
        <v>0</v>
      </c>
      <c r="I30" s="33">
        <f>'School L'!I6</f>
        <v>0</v>
      </c>
      <c r="J30" s="33">
        <f>'School L'!J6</f>
        <v>0</v>
      </c>
      <c r="K30" s="33">
        <f>'School L'!K6</f>
        <v>0.25957446808510637</v>
      </c>
      <c r="L30" s="33">
        <f>'School L'!L6</f>
        <v>0.27472527472527475</v>
      </c>
      <c r="M30" s="33">
        <f>'School L'!M6</f>
        <v>0.31095406360424027</v>
      </c>
      <c r="N30" s="33">
        <f>'School L'!N6</f>
        <v>0</v>
      </c>
      <c r="O30" s="33">
        <f>'School L'!O6</f>
        <v>0</v>
      </c>
      <c r="P30" s="33">
        <f>'School L'!P6</f>
        <v>0</v>
      </c>
      <c r="Q30" s="33">
        <f>'School L'!Q6</f>
        <v>0</v>
      </c>
      <c r="R30" s="29">
        <f>'School L'!R6</f>
        <v>0.2831858407079646</v>
      </c>
    </row>
    <row r="31" spans="2:18" ht="16" thickBot="1">
      <c r="B31" s="127"/>
      <c r="C31" s="131"/>
      <c r="D31" s="113" t="s">
        <v>29</v>
      </c>
      <c r="E31" s="33">
        <f>'School M'!D6</f>
        <v>0</v>
      </c>
      <c r="F31" s="33">
        <f>'School M'!F6</f>
        <v>0</v>
      </c>
      <c r="G31" s="33">
        <f>'School M'!G6</f>
        <v>0</v>
      </c>
      <c r="H31" s="33">
        <f>'School M'!H6</f>
        <v>0</v>
      </c>
      <c r="I31" s="33">
        <f>'School M'!I6</f>
        <v>0</v>
      </c>
      <c r="J31" s="33">
        <f>'School M'!J6</f>
        <v>0</v>
      </c>
      <c r="K31" s="33">
        <f>'School M'!K6</f>
        <v>0.21621621621621623</v>
      </c>
      <c r="L31" s="33">
        <f>'School M'!L6</f>
        <v>0.23673469387755103</v>
      </c>
      <c r="M31" s="33">
        <f>'School M'!M6</f>
        <v>0.21804511278195488</v>
      </c>
      <c r="N31" s="33">
        <f>'School M'!N6</f>
        <v>0</v>
      </c>
      <c r="O31" s="33">
        <f>'School M'!O6</f>
        <v>0</v>
      </c>
      <c r="P31" s="33">
        <f>'School M'!P6</f>
        <v>0</v>
      </c>
      <c r="Q31" s="33">
        <f>'School M'!Q6</f>
        <v>0</v>
      </c>
      <c r="R31" s="29">
        <f>'School M'!R6</f>
        <v>0.22337662337662337</v>
      </c>
    </row>
    <row r="32" spans="2:18" ht="16" thickBot="1">
      <c r="B32" s="128"/>
      <c r="C32" s="132"/>
      <c r="D32" s="113" t="s">
        <v>30</v>
      </c>
      <c r="E32" s="34">
        <f>'School N'!D6</f>
        <v>0</v>
      </c>
      <c r="F32" s="34">
        <f>'School N'!F6</f>
        <v>0</v>
      </c>
      <c r="G32" s="34">
        <f>'School N'!G6</f>
        <v>0</v>
      </c>
      <c r="H32" s="34">
        <f>'School N'!H6</f>
        <v>0</v>
      </c>
      <c r="I32" s="34">
        <f>'School N'!I6</f>
        <v>0</v>
      </c>
      <c r="J32" s="34">
        <f>'School N'!J6</f>
        <v>0</v>
      </c>
      <c r="K32" s="34">
        <f>'School N'!K6</f>
        <v>0</v>
      </c>
      <c r="L32" s="34">
        <f>'School N'!L6</f>
        <v>0</v>
      </c>
      <c r="M32" s="34">
        <f>'School N'!M6</f>
        <v>0</v>
      </c>
      <c r="N32" s="34">
        <f>'School N'!N6</f>
        <v>0.50733496332518335</v>
      </c>
      <c r="O32" s="34">
        <f>'School N'!O6</f>
        <v>0.37865748709122204</v>
      </c>
      <c r="P32" s="34">
        <f>'School N'!P6</f>
        <v>0.3249475890985325</v>
      </c>
      <c r="Q32" s="34">
        <f>'School N'!Q6</f>
        <v>0.4358974358974359</v>
      </c>
      <c r="R32" s="35">
        <f>'School N'!R6</f>
        <v>0.42425514057910196</v>
      </c>
    </row>
    <row r="33" spans="2:18" ht="16" thickBot="1">
      <c r="B33" s="59"/>
      <c r="C33" s="60"/>
      <c r="D33" s="21" t="s">
        <v>2</v>
      </c>
      <c r="E33" s="21" t="s">
        <v>0</v>
      </c>
      <c r="F33" s="21">
        <v>1</v>
      </c>
      <c r="G33" s="21">
        <v>2</v>
      </c>
      <c r="H33" s="21">
        <v>3</v>
      </c>
      <c r="I33" s="21">
        <v>4</v>
      </c>
      <c r="J33" s="21">
        <v>5</v>
      </c>
      <c r="K33" s="21">
        <v>6</v>
      </c>
      <c r="L33" s="21">
        <v>7</v>
      </c>
      <c r="M33" s="22">
        <v>8</v>
      </c>
      <c r="N33" s="22">
        <v>9</v>
      </c>
      <c r="O33" s="22">
        <v>10</v>
      </c>
      <c r="P33" s="22">
        <v>11</v>
      </c>
      <c r="Q33" s="22">
        <v>12</v>
      </c>
      <c r="R33" s="22" t="s">
        <v>1</v>
      </c>
    </row>
    <row r="34" spans="2:18" ht="16" thickBot="1">
      <c r="C34" s="123" t="s">
        <v>9</v>
      </c>
      <c r="D34" s="114" t="s">
        <v>17</v>
      </c>
      <c r="E34" s="36">
        <f t="shared" ref="E34:R34" si="0">IF(ISERROR((E19-E4)/E4),"",(E19-E4)/E4)</f>
        <v>-0.4693304198532855</v>
      </c>
      <c r="F34" s="36">
        <f t="shared" si="0"/>
        <v>0.18636024676293134</v>
      </c>
      <c r="G34" s="36">
        <f t="shared" si="0"/>
        <v>-0.56466849505898731</v>
      </c>
      <c r="H34" s="36">
        <f t="shared" si="0"/>
        <v>0.2000480019200768</v>
      </c>
      <c r="I34" s="36">
        <f t="shared" si="0"/>
        <v>8.4324285249575151E-2</v>
      </c>
      <c r="J34" s="36">
        <f t="shared" si="0"/>
        <v>0.74204991764854944</v>
      </c>
      <c r="K34" s="36" t="str">
        <f t="shared" si="0"/>
        <v/>
      </c>
      <c r="L34" s="36" t="str">
        <f t="shared" si="0"/>
        <v/>
      </c>
      <c r="M34" s="36" t="str">
        <f t="shared" si="0"/>
        <v/>
      </c>
      <c r="N34" s="36" t="str">
        <f t="shared" si="0"/>
        <v/>
      </c>
      <c r="O34" s="36" t="str">
        <f t="shared" si="0"/>
        <v/>
      </c>
      <c r="P34" s="36" t="str">
        <f t="shared" si="0"/>
        <v/>
      </c>
      <c r="Q34" s="36" t="str">
        <f t="shared" si="0"/>
        <v/>
      </c>
      <c r="R34" s="37">
        <f t="shared" si="0"/>
        <v>-9.3224016031421778E-3</v>
      </c>
    </row>
    <row r="35" spans="2:18" ht="16" thickBot="1">
      <c r="C35" s="124"/>
      <c r="D35" s="114" t="s">
        <v>18</v>
      </c>
      <c r="E35" s="38">
        <f t="shared" ref="E35:R35" si="1">IF(ISERROR((E20-E5)/E5),"",(E20-E5)/E5)</f>
        <v>-0.79374979374979382</v>
      </c>
      <c r="F35" s="38">
        <f t="shared" si="1"/>
        <v>-0.778858911985847</v>
      </c>
      <c r="G35" s="38">
        <f t="shared" si="1"/>
        <v>0.12443778110944531</v>
      </c>
      <c r="H35" s="38">
        <f t="shared" si="1"/>
        <v>-0.5092927682021714</v>
      </c>
      <c r="I35" s="38">
        <f t="shared" si="1"/>
        <v>8.9443294476522495E-2</v>
      </c>
      <c r="J35" s="38">
        <f t="shared" si="1"/>
        <v>-0.62600977361124954</v>
      </c>
      <c r="K35" s="38">
        <f t="shared" si="1"/>
        <v>-0.44543034605146403</v>
      </c>
      <c r="L35" s="38">
        <f t="shared" si="1"/>
        <v>-0.1767175729634051</v>
      </c>
      <c r="M35" s="38">
        <f t="shared" si="1"/>
        <v>-0.25231548548090132</v>
      </c>
      <c r="N35" s="38" t="str">
        <f t="shared" si="1"/>
        <v/>
      </c>
      <c r="O35" s="38" t="str">
        <f t="shared" si="1"/>
        <v/>
      </c>
      <c r="P35" s="38" t="str">
        <f t="shared" si="1"/>
        <v/>
      </c>
      <c r="Q35" s="38" t="str">
        <f t="shared" si="1"/>
        <v/>
      </c>
      <c r="R35" s="39">
        <f t="shared" si="1"/>
        <v>-0.33024245223229193</v>
      </c>
    </row>
    <row r="36" spans="2:18" ht="16" thickBot="1">
      <c r="C36" s="124"/>
      <c r="D36" s="114" t="s">
        <v>19</v>
      </c>
      <c r="E36" s="38">
        <f t="shared" ref="E36:R36" si="2">IF(ISERROR((E21-E6)/E6),"",(E21-E6)/E6)</f>
        <v>-0.13224574800416528</v>
      </c>
      <c r="F36" s="38">
        <f t="shared" si="2"/>
        <v>0.26201785181615828</v>
      </c>
      <c r="G36" s="38">
        <f t="shared" si="2"/>
        <v>-3.6569084878263602E-2</v>
      </c>
      <c r="H36" s="38">
        <f t="shared" si="2"/>
        <v>0.28333461666795001</v>
      </c>
      <c r="I36" s="38">
        <f t="shared" si="2"/>
        <v>0.39630676859706071</v>
      </c>
      <c r="J36" s="38">
        <f t="shared" si="2"/>
        <v>-0.11012235817575079</v>
      </c>
      <c r="K36" s="38" t="str">
        <f t="shared" si="2"/>
        <v/>
      </c>
      <c r="L36" s="38" t="str">
        <f t="shared" si="2"/>
        <v/>
      </c>
      <c r="M36" s="38" t="str">
        <f t="shared" si="2"/>
        <v/>
      </c>
      <c r="N36" s="38" t="str">
        <f t="shared" si="2"/>
        <v/>
      </c>
      <c r="O36" s="38" t="str">
        <f t="shared" si="2"/>
        <v/>
      </c>
      <c r="P36" s="38" t="str">
        <f t="shared" si="2"/>
        <v/>
      </c>
      <c r="Q36" s="38" t="str">
        <f t="shared" si="2"/>
        <v/>
      </c>
      <c r="R36" s="39">
        <f t="shared" si="2"/>
        <v>0.18043314026693538</v>
      </c>
    </row>
    <row r="37" spans="2:18" ht="16" thickBot="1">
      <c r="C37" s="124"/>
      <c r="D37" s="114" t="s">
        <v>20</v>
      </c>
      <c r="E37" s="38" t="str">
        <f t="shared" ref="E37:R37" si="3">IF(ISERROR((E22-E7)/E7),"",(E22-E7)/E7)</f>
        <v/>
      </c>
      <c r="F37" s="38">
        <f t="shared" si="3"/>
        <v>2.6397460266105877</v>
      </c>
      <c r="G37" s="38">
        <f t="shared" si="3"/>
        <v>2.4458957613010663E-2</v>
      </c>
      <c r="H37" s="38">
        <f t="shared" si="3"/>
        <v>1.055287226389888</v>
      </c>
      <c r="I37" s="38">
        <f t="shared" si="3"/>
        <v>1.4698010687502807</v>
      </c>
      <c r="J37" s="38">
        <f t="shared" si="3"/>
        <v>-0.23954372623574147</v>
      </c>
      <c r="K37" s="38" t="str">
        <f t="shared" si="3"/>
        <v/>
      </c>
      <c r="L37" s="38" t="str">
        <f t="shared" si="3"/>
        <v/>
      </c>
      <c r="M37" s="38" t="str">
        <f t="shared" si="3"/>
        <v/>
      </c>
      <c r="N37" s="38" t="str">
        <f t="shared" si="3"/>
        <v/>
      </c>
      <c r="O37" s="38" t="str">
        <f t="shared" si="3"/>
        <v/>
      </c>
      <c r="P37" s="38" t="str">
        <f t="shared" si="3"/>
        <v/>
      </c>
      <c r="Q37" s="38" t="str">
        <f t="shared" si="3"/>
        <v/>
      </c>
      <c r="R37" s="39">
        <f t="shared" si="3"/>
        <v>0.76749149603148126</v>
      </c>
    </row>
    <row r="38" spans="2:18" ht="16" thickBot="1">
      <c r="C38" s="124"/>
      <c r="D38" s="114" t="s">
        <v>21</v>
      </c>
      <c r="E38" s="38" t="str">
        <f t="shared" ref="E38:R38" si="4">IF(ISERROR((E23-E8)/E8),"",(E23-E8)/E8)</f>
        <v/>
      </c>
      <c r="F38" s="38">
        <f t="shared" si="4"/>
        <v>0.52179206233260289</v>
      </c>
      <c r="G38" s="38">
        <f t="shared" si="4"/>
        <v>0.40173815531258766</v>
      </c>
      <c r="H38" s="38">
        <f t="shared" si="4"/>
        <v>0.77462289263531492</v>
      </c>
      <c r="I38" s="38">
        <f t="shared" si="4"/>
        <v>-0.34273226198692036</v>
      </c>
      <c r="J38" s="38">
        <f t="shared" si="4"/>
        <v>-0.11158493248045495</v>
      </c>
      <c r="K38" s="38" t="str">
        <f t="shared" si="4"/>
        <v/>
      </c>
      <c r="L38" s="38" t="str">
        <f t="shared" si="4"/>
        <v/>
      </c>
      <c r="M38" s="38" t="str">
        <f t="shared" si="4"/>
        <v/>
      </c>
      <c r="N38" s="38" t="str">
        <f t="shared" si="4"/>
        <v/>
      </c>
      <c r="O38" s="38" t="str">
        <f t="shared" si="4"/>
        <v/>
      </c>
      <c r="P38" s="38" t="str">
        <f t="shared" si="4"/>
        <v/>
      </c>
      <c r="Q38" s="38" t="str">
        <f t="shared" si="4"/>
        <v/>
      </c>
      <c r="R38" s="39">
        <f t="shared" si="4"/>
        <v>0.15473441108545039</v>
      </c>
    </row>
    <row r="39" spans="2:18" ht="16" thickBot="1">
      <c r="C39" s="124"/>
      <c r="D39" s="114" t="s">
        <v>22</v>
      </c>
      <c r="E39" s="38">
        <f t="shared" ref="E39:R39" si="5">IF(ISERROR((E24-E9)/E9),"",(E24-E9)/E9)</f>
        <v>-0.41876854491611371</v>
      </c>
      <c r="F39" s="38">
        <f t="shared" si="5"/>
        <v>0.10714868424119518</v>
      </c>
      <c r="G39" s="38">
        <f t="shared" si="5"/>
        <v>0.38817438736597987</v>
      </c>
      <c r="H39" s="38">
        <f t="shared" si="5"/>
        <v>0.11799105607155147</v>
      </c>
      <c r="I39" s="38">
        <f t="shared" si="5"/>
        <v>0.2767897856817147</v>
      </c>
      <c r="J39" s="38">
        <f t="shared" si="5"/>
        <v>-3.130812151270923E-2</v>
      </c>
      <c r="K39" s="38" t="str">
        <f t="shared" si="5"/>
        <v/>
      </c>
      <c r="L39" s="38" t="str">
        <f t="shared" si="5"/>
        <v/>
      </c>
      <c r="M39" s="38" t="str">
        <f t="shared" si="5"/>
        <v/>
      </c>
      <c r="N39" s="38" t="str">
        <f t="shared" si="5"/>
        <v/>
      </c>
      <c r="O39" s="38" t="str">
        <f t="shared" si="5"/>
        <v/>
      </c>
      <c r="P39" s="38" t="str">
        <f t="shared" si="5"/>
        <v/>
      </c>
      <c r="Q39" s="38" t="str">
        <f t="shared" si="5"/>
        <v/>
      </c>
      <c r="R39" s="39">
        <f t="shared" si="5"/>
        <v>0.19489608671531591</v>
      </c>
    </row>
    <row r="40" spans="2:18" ht="16" thickBot="1">
      <c r="C40" s="124"/>
      <c r="D40" s="114" t="s">
        <v>23</v>
      </c>
      <c r="E40" s="38" t="str">
        <f t="shared" ref="E40:R40" si="6">IF(ISERROR((E25-E10)/E10),"",(E25-E10)/E10)</f>
        <v/>
      </c>
      <c r="F40" s="58">
        <f t="shared" si="6"/>
        <v>0.54473554127533363</v>
      </c>
      <c r="G40" s="38">
        <f t="shared" si="6"/>
        <v>2.4911325233905881</v>
      </c>
      <c r="H40" s="38">
        <f t="shared" si="6"/>
        <v>-0.35008665511265169</v>
      </c>
      <c r="I40" s="38">
        <f t="shared" si="6"/>
        <v>1.2222222222222219</v>
      </c>
      <c r="J40" s="38">
        <f t="shared" si="6"/>
        <v>0.40285246668225383</v>
      </c>
      <c r="K40" s="38" t="str">
        <f t="shared" si="6"/>
        <v/>
      </c>
      <c r="L40" s="38" t="str">
        <f t="shared" si="6"/>
        <v/>
      </c>
      <c r="M40" s="38" t="str">
        <f t="shared" si="6"/>
        <v/>
      </c>
      <c r="N40" s="38" t="str">
        <f t="shared" si="6"/>
        <v/>
      </c>
      <c r="O40" s="38" t="str">
        <f t="shared" si="6"/>
        <v/>
      </c>
      <c r="P40" s="38" t="str">
        <f t="shared" si="6"/>
        <v/>
      </c>
      <c r="Q40" s="38" t="str">
        <f t="shared" si="6"/>
        <v/>
      </c>
      <c r="R40" s="39">
        <f t="shared" si="6"/>
        <v>0.76347911427344639</v>
      </c>
    </row>
    <row r="41" spans="2:18" ht="16" thickBot="1">
      <c r="C41" s="124"/>
      <c r="D41" s="114" t="s">
        <v>24</v>
      </c>
      <c r="E41" s="38" t="str">
        <f t="shared" ref="E41:R41" si="7">IF(ISERROR((E26-E11)/E11),"",(E26-E11)/E11)</f>
        <v/>
      </c>
      <c r="F41" s="38">
        <f t="shared" si="7"/>
        <v>-2.2347945753303005E-4</v>
      </c>
      <c r="G41" s="38">
        <f t="shared" si="7"/>
        <v>-0.24630690382876091</v>
      </c>
      <c r="H41" s="38">
        <f t="shared" si="7"/>
        <v>0.48906216157678134</v>
      </c>
      <c r="I41" s="38">
        <f t="shared" si="7"/>
        <v>1.1086369770580298</v>
      </c>
      <c r="J41" s="38">
        <f t="shared" si="7"/>
        <v>-6.8341393591882751E-2</v>
      </c>
      <c r="K41" s="38" t="str">
        <f t="shared" si="7"/>
        <v/>
      </c>
      <c r="L41" s="38" t="str">
        <f t="shared" si="7"/>
        <v/>
      </c>
      <c r="M41" s="38" t="str">
        <f t="shared" si="7"/>
        <v/>
      </c>
      <c r="N41" s="38" t="str">
        <f t="shared" si="7"/>
        <v/>
      </c>
      <c r="O41" s="38" t="str">
        <f t="shared" si="7"/>
        <v/>
      </c>
      <c r="P41" s="38" t="str">
        <f t="shared" si="7"/>
        <v/>
      </c>
      <c r="Q41" s="38" t="str">
        <f t="shared" si="7"/>
        <v/>
      </c>
      <c r="R41" s="39">
        <f t="shared" si="7"/>
        <v>0.26524039567517826</v>
      </c>
    </row>
    <row r="42" spans="2:18" ht="16" thickBot="1">
      <c r="C42" s="124"/>
      <c r="D42" s="114" t="s">
        <v>25</v>
      </c>
      <c r="E42" s="38">
        <f t="shared" ref="E42:R42" si="8">IF(ISERROR((E27-E12)/E12),"",(E27-E12)/E12)</f>
        <v>-0.14256172294656141</v>
      </c>
      <c r="F42" s="38">
        <f t="shared" si="8"/>
        <v>2.1746031746031753</v>
      </c>
      <c r="G42" s="38">
        <f t="shared" si="8"/>
        <v>1.0722525385093598</v>
      </c>
      <c r="H42" s="38">
        <f t="shared" si="8"/>
        <v>0.38339920948616607</v>
      </c>
      <c r="I42" s="38">
        <f t="shared" si="8"/>
        <v>1.8387553041018405E-2</v>
      </c>
      <c r="J42" s="38">
        <f t="shared" si="8"/>
        <v>0.90476190476190455</v>
      </c>
      <c r="K42" s="38" t="str">
        <f t="shared" si="8"/>
        <v/>
      </c>
      <c r="L42" s="38" t="str">
        <f t="shared" si="8"/>
        <v/>
      </c>
      <c r="M42" s="38" t="str">
        <f t="shared" si="8"/>
        <v/>
      </c>
      <c r="N42" s="38" t="str">
        <f t="shared" si="8"/>
        <v/>
      </c>
      <c r="O42" s="38" t="str">
        <f t="shared" si="8"/>
        <v/>
      </c>
      <c r="P42" s="38" t="str">
        <f t="shared" si="8"/>
        <v/>
      </c>
      <c r="Q42" s="38" t="str">
        <f t="shared" si="8"/>
        <v/>
      </c>
      <c r="R42" s="39">
        <f t="shared" si="8"/>
        <v>0.88194737582664995</v>
      </c>
    </row>
    <row r="43" spans="2:18" ht="16" thickBot="1">
      <c r="C43" s="124"/>
      <c r="D43" s="114" t="s">
        <v>26</v>
      </c>
      <c r="E43" s="38" t="str">
        <f t="shared" ref="E43:R43" si="9">IF(ISERROR((E28-E13)/E13),"",(E28-E13)/E13)</f>
        <v/>
      </c>
      <c r="F43" s="38">
        <f t="shared" si="9"/>
        <v>2.1266284523189158</v>
      </c>
      <c r="G43" s="38">
        <f t="shared" si="9"/>
        <v>-9.8489970700923954E-2</v>
      </c>
      <c r="H43" s="38">
        <f t="shared" si="9"/>
        <v>0.86372446697480243</v>
      </c>
      <c r="I43" s="38">
        <f t="shared" si="9"/>
        <v>0.16649169291272961</v>
      </c>
      <c r="J43" s="38">
        <f t="shared" si="9"/>
        <v>1.0953378732320587</v>
      </c>
      <c r="K43" s="38" t="str">
        <f t="shared" si="9"/>
        <v/>
      </c>
      <c r="L43" s="38" t="str">
        <f t="shared" si="9"/>
        <v/>
      </c>
      <c r="M43" s="38" t="str">
        <f t="shared" si="9"/>
        <v/>
      </c>
      <c r="N43" s="38" t="str">
        <f t="shared" si="9"/>
        <v/>
      </c>
      <c r="O43" s="38" t="str">
        <f t="shared" si="9"/>
        <v/>
      </c>
      <c r="P43" s="38" t="str">
        <f t="shared" si="9"/>
        <v/>
      </c>
      <c r="Q43" s="38" t="str">
        <f t="shared" si="9"/>
        <v/>
      </c>
      <c r="R43" s="39">
        <f t="shared" si="9"/>
        <v>0.70984756274271155</v>
      </c>
    </row>
    <row r="44" spans="2:18" ht="16" thickBot="1">
      <c r="C44" s="124"/>
      <c r="D44" s="114" t="s">
        <v>27</v>
      </c>
      <c r="E44" s="38" t="str">
        <f t="shared" ref="E44:R44" si="10">IF(ISERROR((E29-E14)/E14),"",(E29-E14)/E14)</f>
        <v/>
      </c>
      <c r="F44" s="38" t="str">
        <f t="shared" si="10"/>
        <v/>
      </c>
      <c r="G44" s="38" t="str">
        <f t="shared" si="10"/>
        <v/>
      </c>
      <c r="H44" s="38" t="str">
        <f t="shared" si="10"/>
        <v/>
      </c>
      <c r="I44" s="38" t="str">
        <f t="shared" si="10"/>
        <v/>
      </c>
      <c r="J44" s="38" t="str">
        <f t="shared" si="10"/>
        <v/>
      </c>
      <c r="K44" s="38">
        <f t="shared" si="10"/>
        <v>-1.8838304552590182E-2</v>
      </c>
      <c r="L44" s="38">
        <f t="shared" si="10"/>
        <v>9.8478607129126067E-2</v>
      </c>
      <c r="M44" s="38">
        <f t="shared" si="10"/>
        <v>-1</v>
      </c>
      <c r="N44" s="38" t="str">
        <f t="shared" si="10"/>
        <v/>
      </c>
      <c r="O44" s="38" t="str">
        <f t="shared" si="10"/>
        <v/>
      </c>
      <c r="P44" s="38" t="str">
        <f t="shared" si="10"/>
        <v/>
      </c>
      <c r="Q44" s="38" t="str">
        <f t="shared" si="10"/>
        <v/>
      </c>
      <c r="R44" s="39">
        <f t="shared" si="10"/>
        <v>-0.56373789372655092</v>
      </c>
    </row>
    <row r="45" spans="2:18" ht="16" thickBot="1">
      <c r="C45" s="124"/>
      <c r="D45" s="114" t="s">
        <v>28</v>
      </c>
      <c r="E45" s="38" t="str">
        <f t="shared" ref="E45:R45" si="11">IF(ISERROR((E30-E15)/E15),"",(E30-E15)/E15)</f>
        <v/>
      </c>
      <c r="F45" s="38" t="str">
        <f t="shared" si="11"/>
        <v/>
      </c>
      <c r="G45" s="38" t="str">
        <f t="shared" si="11"/>
        <v/>
      </c>
      <c r="H45" s="38" t="str">
        <f t="shared" si="11"/>
        <v/>
      </c>
      <c r="I45" s="38" t="str">
        <f t="shared" si="11"/>
        <v/>
      </c>
      <c r="J45" s="38" t="str">
        <f t="shared" si="11"/>
        <v/>
      </c>
      <c r="K45" s="38">
        <f t="shared" si="11"/>
        <v>1.076595744680851</v>
      </c>
      <c r="L45" s="38">
        <f t="shared" si="11"/>
        <v>0.36137400755834853</v>
      </c>
      <c r="M45" s="38">
        <f t="shared" si="11"/>
        <v>0.31816050701246407</v>
      </c>
      <c r="N45" s="38" t="str">
        <f t="shared" si="11"/>
        <v/>
      </c>
      <c r="O45" s="38" t="str">
        <f t="shared" si="11"/>
        <v/>
      </c>
      <c r="P45" s="38" t="str">
        <f t="shared" si="11"/>
        <v/>
      </c>
      <c r="Q45" s="38" t="str">
        <f t="shared" si="11"/>
        <v/>
      </c>
      <c r="R45" s="39">
        <f t="shared" si="11"/>
        <v>0.52743171902893515</v>
      </c>
    </row>
    <row r="46" spans="2:18">
      <c r="C46" s="125"/>
      <c r="D46" s="114" t="s">
        <v>29</v>
      </c>
      <c r="E46" s="38" t="str">
        <f t="shared" ref="E46:R46" si="12">IF(ISERROR((E31-E16)/E16),"",(E31-E16)/E16)</f>
        <v/>
      </c>
      <c r="F46" s="38" t="str">
        <f t="shared" si="12"/>
        <v/>
      </c>
      <c r="G46" s="38" t="str">
        <f t="shared" si="12"/>
        <v/>
      </c>
      <c r="H46" s="38" t="str">
        <f t="shared" si="12"/>
        <v/>
      </c>
      <c r="I46" s="38" t="str">
        <f t="shared" si="12"/>
        <v/>
      </c>
      <c r="J46" s="38" t="str">
        <f t="shared" si="12"/>
        <v/>
      </c>
      <c r="K46" s="38">
        <f t="shared" si="12"/>
        <v>0.62202712840372265</v>
      </c>
      <c r="L46" s="38">
        <f t="shared" si="12"/>
        <v>0.73559159734274959</v>
      </c>
      <c r="M46" s="38">
        <f t="shared" si="12"/>
        <v>0.50583641424001968</v>
      </c>
      <c r="N46" s="38" t="str">
        <f t="shared" si="12"/>
        <v/>
      </c>
      <c r="O46" s="38" t="str">
        <f t="shared" si="12"/>
        <v/>
      </c>
      <c r="P46" s="38" t="str">
        <f t="shared" si="12"/>
        <v/>
      </c>
      <c r="Q46" s="38" t="str">
        <f t="shared" si="12"/>
        <v/>
      </c>
      <c r="R46" s="39">
        <f t="shared" si="12"/>
        <v>0.61166394932628687</v>
      </c>
    </row>
    <row r="47" spans="2:18" ht="16" thickBot="1">
      <c r="C47" s="126"/>
      <c r="D47" s="115" t="s">
        <v>30</v>
      </c>
      <c r="E47" s="40" t="str">
        <f t="shared" ref="E47:R47" si="13">IF(ISERROR((E32-E17)/E17),"",(E32-E17)/E17)</f>
        <v/>
      </c>
      <c r="F47" s="40" t="str">
        <f t="shared" si="13"/>
        <v/>
      </c>
      <c r="G47" s="40" t="str">
        <f t="shared" si="13"/>
        <v/>
      </c>
      <c r="H47" s="40" t="str">
        <f t="shared" si="13"/>
        <v/>
      </c>
      <c r="I47" s="40" t="str">
        <f t="shared" si="13"/>
        <v/>
      </c>
      <c r="J47" s="40" t="str">
        <f t="shared" si="13"/>
        <v/>
      </c>
      <c r="K47" s="40" t="str">
        <f t="shared" si="13"/>
        <v/>
      </c>
      <c r="L47" s="40" t="str">
        <f t="shared" si="13"/>
        <v/>
      </c>
      <c r="M47" s="40" t="str">
        <f t="shared" si="13"/>
        <v/>
      </c>
      <c r="N47" s="40">
        <f t="shared" si="13"/>
        <v>0.39761697885725444</v>
      </c>
      <c r="O47" s="40">
        <f t="shared" si="13"/>
        <v>0.66369721920572078</v>
      </c>
      <c r="P47" s="40">
        <f t="shared" si="13"/>
        <v>-0.17588742303187291</v>
      </c>
      <c r="Q47" s="40">
        <f t="shared" si="13"/>
        <v>0.1758765467964282</v>
      </c>
      <c r="R47" s="41">
        <f t="shared" si="13"/>
        <v>0.22546256666407266</v>
      </c>
    </row>
    <row r="48" spans="2:18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</sheetData>
  <mergeCells count="5">
    <mergeCell ref="C34:C47"/>
    <mergeCell ref="B19:B32"/>
    <mergeCell ref="C19:C32"/>
    <mergeCell ref="B4:B17"/>
    <mergeCell ref="C4:C17"/>
  </mergeCells>
  <phoneticPr fontId="2" type="noConversion"/>
  <conditionalFormatting sqref="E34:R47">
    <cfRule type="cellIs" dxfId="60" priority="2" operator="equal">
      <formula>0</formula>
    </cfRule>
    <cfRule type="cellIs" dxfId="59" priority="3" operator="equal">
      <formula>""</formula>
    </cfRule>
    <cfRule type="cellIs" dxfId="58" priority="4" operator="lessThan">
      <formula>0</formula>
    </cfRule>
    <cfRule type="cellIs" dxfId="57" priority="5" operator="greaterThan">
      <formula>0</formula>
    </cfRule>
  </conditionalFormatting>
  <conditionalFormatting sqref="E4:R17">
    <cfRule type="cellIs" dxfId="56" priority="1" operator="equal">
      <formula>""""""</formula>
    </cfRule>
  </conditionalFormatting>
  <pageMargins left="1.48" right="0.19" top="1.21" bottom="1" header="0.5" footer="0.5"/>
  <pageSetup scale="53" orientation="portrait" horizontalDpi="300" verticalDpi="300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3366FF"/>
  </sheetPr>
  <dimension ref="A1:R18"/>
  <sheetViews>
    <sheetView topLeftCell="B1" workbookViewId="0">
      <selection activeCell="C1" sqref="C1"/>
    </sheetView>
  </sheetViews>
  <sheetFormatPr baseColWidth="10" defaultColWidth="8.83203125" defaultRowHeight="15" x14ac:dyDescent="0"/>
  <cols>
    <col min="1" max="1" width="2.83203125" style="1" hidden="1" customWidth="1"/>
    <col min="2" max="2" width="13.33203125" style="1" customWidth="1"/>
    <col min="3" max="3" width="24.1640625" style="4" customWidth="1"/>
    <col min="4" max="10" width="6.6640625" style="1" customWidth="1"/>
    <col min="11" max="17" width="6.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17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101">
        <v>0.3725</v>
      </c>
      <c r="E3" s="101">
        <v>0.16089999999999999</v>
      </c>
      <c r="F3" s="102">
        <v>0.1341</v>
      </c>
      <c r="G3" s="102">
        <v>0.1235</v>
      </c>
      <c r="H3" s="102">
        <v>0.12820000000000001</v>
      </c>
      <c r="I3" s="102">
        <v>7.5800000000000006E-2</v>
      </c>
      <c r="J3" s="103">
        <v>8.77E-2</v>
      </c>
      <c r="K3" s="101"/>
      <c r="L3" s="102"/>
      <c r="M3" s="103"/>
      <c r="N3" s="101"/>
      <c r="O3" s="102"/>
      <c r="P3" s="102"/>
      <c r="Q3" s="103"/>
      <c r="R3" s="104">
        <v>0.1474</v>
      </c>
    </row>
    <row r="4" spans="2:18" ht="19" customHeight="1">
      <c r="B4" s="43" t="s">
        <v>7</v>
      </c>
      <c r="C4" s="18" t="s">
        <v>3</v>
      </c>
      <c r="D4" s="44">
        <v>51</v>
      </c>
      <c r="E4" s="44">
        <v>86</v>
      </c>
      <c r="F4" s="45">
        <v>88</v>
      </c>
      <c r="G4" s="45">
        <v>93</v>
      </c>
      <c r="H4" s="45">
        <v>78</v>
      </c>
      <c r="I4" s="45">
        <v>73</v>
      </c>
      <c r="J4" s="46">
        <v>72</v>
      </c>
      <c r="K4" s="44"/>
      <c r="L4" s="45"/>
      <c r="M4" s="46"/>
      <c r="N4" s="44"/>
      <c r="O4" s="45"/>
      <c r="P4" s="45"/>
      <c r="Q4" s="46"/>
      <c r="R4" s="10">
        <f>SUM(D4:Q4)</f>
        <v>541</v>
      </c>
    </row>
    <row r="5" spans="2:18" ht="19" customHeight="1">
      <c r="B5" s="47">
        <v>42174</v>
      </c>
      <c r="C5" s="18" t="s">
        <v>4</v>
      </c>
      <c r="D5" s="44">
        <v>14</v>
      </c>
      <c r="E5" s="44">
        <v>17</v>
      </c>
      <c r="F5" s="45">
        <v>14</v>
      </c>
      <c r="G5" s="45">
        <v>5</v>
      </c>
      <c r="H5" s="45">
        <v>12</v>
      </c>
      <c r="I5" s="45">
        <v>6</v>
      </c>
      <c r="J5" s="46">
        <v>11</v>
      </c>
      <c r="K5" s="44"/>
      <c r="L5" s="45"/>
      <c r="M5" s="46"/>
      <c r="N5" s="44"/>
      <c r="O5" s="45"/>
      <c r="P5" s="45"/>
      <c r="Q5" s="46"/>
      <c r="R5" s="10">
        <f>SUM(D5:Q5)</f>
        <v>79</v>
      </c>
    </row>
    <row r="6" spans="2:18" ht="32.25" customHeight="1">
      <c r="B6" s="64" t="s">
        <v>16</v>
      </c>
      <c r="C6" s="18" t="s">
        <v>6</v>
      </c>
      <c r="D6" s="105">
        <f>D5/D4</f>
        <v>0.27450980392156865</v>
      </c>
      <c r="E6" s="105">
        <f t="shared" ref="E6:R6" si="0">E5/E4</f>
        <v>0.19767441860465115</v>
      </c>
      <c r="F6" s="105">
        <f t="shared" si="0"/>
        <v>0.15909090909090909</v>
      </c>
      <c r="G6" s="105">
        <f t="shared" si="0"/>
        <v>5.3763440860215055E-2</v>
      </c>
      <c r="H6" s="105">
        <f t="shared" si="0"/>
        <v>0.15384615384615385</v>
      </c>
      <c r="I6" s="105">
        <f t="shared" si="0"/>
        <v>8.2191780821917804E-2</v>
      </c>
      <c r="J6" s="105">
        <f t="shared" si="0"/>
        <v>0.15277777777777779</v>
      </c>
      <c r="K6" s="105"/>
      <c r="L6" s="105"/>
      <c r="M6" s="105"/>
      <c r="N6" s="105"/>
      <c r="O6" s="105"/>
      <c r="P6" s="105"/>
      <c r="Q6" s="105"/>
      <c r="R6" s="105">
        <f t="shared" si="0"/>
        <v>0.14602587800369685</v>
      </c>
    </row>
    <row r="7" spans="2:18" ht="32.25" customHeight="1">
      <c r="C7" s="12" t="s">
        <v>9</v>
      </c>
      <c r="D7" s="68">
        <f>(D6-D3)/D3</f>
        <v>-0.26306092906961437</v>
      </c>
      <c r="E7" s="68">
        <f t="shared" ref="E7:R7" si="1">(E6-E3)/E3</f>
        <v>0.22855449723213903</v>
      </c>
      <c r="F7" s="68">
        <f t="shared" si="1"/>
        <v>0.18636024676293134</v>
      </c>
      <c r="G7" s="68">
        <f t="shared" si="1"/>
        <v>-0.56466849505898731</v>
      </c>
      <c r="H7" s="68">
        <f t="shared" si="1"/>
        <v>0.2000480019200768</v>
      </c>
      <c r="I7" s="112">
        <f t="shared" si="1"/>
        <v>8.4324285249575151E-2</v>
      </c>
      <c r="J7" s="68">
        <f t="shared" si="1"/>
        <v>0.74204991764854944</v>
      </c>
      <c r="K7" s="30"/>
      <c r="L7" s="30"/>
      <c r="M7" s="30"/>
      <c r="N7" s="30"/>
      <c r="O7" s="30"/>
      <c r="P7" s="30"/>
      <c r="Q7" s="30"/>
      <c r="R7" s="30">
        <f t="shared" si="1"/>
        <v>-9.3224016031421778E-3</v>
      </c>
    </row>
    <row r="8" spans="2:18">
      <c r="R8" s="1"/>
    </row>
    <row r="9" spans="2:18">
      <c r="C9" s="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8">
      <c r="I10" s="3"/>
      <c r="R10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55" priority="1" operator="equal">
      <formula>0</formula>
    </cfRule>
    <cfRule type="cellIs" dxfId="54" priority="2" operator="equal">
      <formula>""</formula>
    </cfRule>
    <cfRule type="cellIs" dxfId="53" priority="3" operator="lessThan">
      <formula>0</formula>
    </cfRule>
    <cfRule type="cellIs" dxfId="52" priority="4" operator="greaterThan">
      <formula>0</formula>
    </cfRule>
  </conditionalFormatting>
  <pageMargins left="0.75" right="0.6" top="1.1299999999999999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3366FF"/>
  </sheetPr>
  <dimension ref="B1:R20"/>
  <sheetViews>
    <sheetView workbookViewId="0">
      <selection activeCell="F11" sqref="F11"/>
    </sheetView>
  </sheetViews>
  <sheetFormatPr baseColWidth="10" defaultColWidth="8.83203125" defaultRowHeight="15" x14ac:dyDescent="0"/>
  <cols>
    <col min="1" max="1" width="0.16406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7" style="3" customWidth="1"/>
    <col min="19" max="16384" width="8.83203125" style="1"/>
  </cols>
  <sheetData>
    <row r="1" spans="2:18" ht="46.5" customHeight="1">
      <c r="C1" s="23" t="s">
        <v>18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101">
        <v>0.31080000000000002</v>
      </c>
      <c r="E3" s="101">
        <v>0.13159999999999999</v>
      </c>
      <c r="F3" s="102">
        <v>0.11899999999999999</v>
      </c>
      <c r="G3" s="102">
        <v>6.6699999999999995E-2</v>
      </c>
      <c r="H3" s="102">
        <v>9.5899999999999999E-2</v>
      </c>
      <c r="I3" s="102">
        <v>8.2199999999999995E-2</v>
      </c>
      <c r="J3" s="103">
        <v>0.1084</v>
      </c>
      <c r="K3" s="101">
        <v>0.11269999999999999</v>
      </c>
      <c r="L3" s="102">
        <v>0.1429</v>
      </c>
      <c r="M3" s="103">
        <v>0.1507</v>
      </c>
      <c r="N3" s="108"/>
      <c r="O3" s="109"/>
      <c r="P3" s="109"/>
      <c r="Q3" s="110"/>
      <c r="R3" s="111">
        <v>0.1318</v>
      </c>
    </row>
    <row r="4" spans="2:18" ht="19" customHeight="1">
      <c r="B4" s="43" t="s">
        <v>7</v>
      </c>
      <c r="C4" s="18" t="s">
        <v>3</v>
      </c>
      <c r="D4" s="44">
        <v>80</v>
      </c>
      <c r="E4" s="44">
        <v>78</v>
      </c>
      <c r="F4" s="45">
        <v>76</v>
      </c>
      <c r="G4" s="45">
        <v>80</v>
      </c>
      <c r="H4" s="45">
        <v>85</v>
      </c>
      <c r="I4" s="45">
        <v>67</v>
      </c>
      <c r="J4" s="46">
        <v>74</v>
      </c>
      <c r="K4" s="44">
        <v>80</v>
      </c>
      <c r="L4" s="45">
        <v>68</v>
      </c>
      <c r="M4" s="46">
        <v>71</v>
      </c>
      <c r="N4" s="44"/>
      <c r="O4" s="45"/>
      <c r="P4" s="45"/>
      <c r="Q4" s="46"/>
      <c r="R4" s="10">
        <f>SUM(D4:Q4)</f>
        <v>759</v>
      </c>
    </row>
    <row r="5" spans="2:18" ht="19" customHeight="1">
      <c r="B5" s="47">
        <v>42174</v>
      </c>
      <c r="C5" s="18" t="s">
        <v>4</v>
      </c>
      <c r="D5" s="44">
        <v>20</v>
      </c>
      <c r="E5" s="44">
        <v>5</v>
      </c>
      <c r="F5" s="45">
        <v>2</v>
      </c>
      <c r="G5" s="45">
        <v>6</v>
      </c>
      <c r="H5" s="45">
        <v>4</v>
      </c>
      <c r="I5" s="45">
        <v>6</v>
      </c>
      <c r="J5" s="46">
        <v>3</v>
      </c>
      <c r="K5" s="44">
        <v>5</v>
      </c>
      <c r="L5" s="45">
        <v>8</v>
      </c>
      <c r="M5" s="46">
        <v>8</v>
      </c>
      <c r="N5" s="44"/>
      <c r="O5" s="45"/>
      <c r="P5" s="45"/>
      <c r="Q5" s="46"/>
      <c r="R5" s="10">
        <f>SUM(D5:Q5)</f>
        <v>67</v>
      </c>
    </row>
    <row r="6" spans="2:18" ht="32.25" customHeight="1">
      <c r="B6" s="64" t="s">
        <v>16</v>
      </c>
      <c r="C6" s="18" t="s">
        <v>6</v>
      </c>
      <c r="D6" s="105">
        <f>D5/D4</f>
        <v>0.25</v>
      </c>
      <c r="E6" s="105">
        <f t="shared" ref="E6:R6" si="0">E5/E4</f>
        <v>6.4102564102564097E-2</v>
      </c>
      <c r="F6" s="105">
        <f t="shared" si="0"/>
        <v>2.6315789473684209E-2</v>
      </c>
      <c r="G6" s="105">
        <f t="shared" si="0"/>
        <v>7.4999999999999997E-2</v>
      </c>
      <c r="H6" s="105">
        <f t="shared" si="0"/>
        <v>4.7058823529411764E-2</v>
      </c>
      <c r="I6" s="105">
        <f t="shared" si="0"/>
        <v>8.9552238805970144E-2</v>
      </c>
      <c r="J6" s="105">
        <f t="shared" si="0"/>
        <v>4.0540540540540543E-2</v>
      </c>
      <c r="K6" s="105">
        <f t="shared" si="0"/>
        <v>6.25E-2</v>
      </c>
      <c r="L6" s="105">
        <f t="shared" si="0"/>
        <v>0.11764705882352941</v>
      </c>
      <c r="M6" s="105">
        <f t="shared" si="0"/>
        <v>0.11267605633802817</v>
      </c>
      <c r="N6" s="105"/>
      <c r="O6" s="105"/>
      <c r="P6" s="105"/>
      <c r="Q6" s="105"/>
      <c r="R6" s="105">
        <f t="shared" si="0"/>
        <v>8.8274044795783921E-2</v>
      </c>
    </row>
    <row r="7" spans="2:18" ht="32.25" customHeight="1">
      <c r="C7" s="12" t="s">
        <v>9</v>
      </c>
      <c r="D7" s="68">
        <f>(D6-D3)/D3</f>
        <v>-0.19562419562419567</v>
      </c>
      <c r="E7" s="68">
        <f t="shared" ref="E7:R7" si="1">(E6-E3)/E3</f>
        <v>-0.51289844906866189</v>
      </c>
      <c r="F7" s="68">
        <f t="shared" si="1"/>
        <v>-0.778858911985847</v>
      </c>
      <c r="G7" s="68">
        <f t="shared" si="1"/>
        <v>0.12443778110944531</v>
      </c>
      <c r="H7" s="68">
        <f t="shared" si="1"/>
        <v>-0.5092927682021714</v>
      </c>
      <c r="I7" s="68">
        <f t="shared" si="1"/>
        <v>8.9443294476522495E-2</v>
      </c>
      <c r="J7" s="68">
        <f t="shared" si="1"/>
        <v>-0.62600977361124954</v>
      </c>
      <c r="K7" s="68">
        <f t="shared" si="1"/>
        <v>-0.44543034605146403</v>
      </c>
      <c r="L7" s="68">
        <f t="shared" si="1"/>
        <v>-0.1767175729634051</v>
      </c>
      <c r="M7" s="68">
        <f t="shared" si="1"/>
        <v>-0.25231548548090132</v>
      </c>
      <c r="N7" s="30"/>
      <c r="O7" s="30"/>
      <c r="P7" s="30"/>
      <c r="Q7" s="30"/>
      <c r="R7" s="30">
        <f t="shared" si="1"/>
        <v>-0.33024245223229193</v>
      </c>
    </row>
    <row r="8" spans="2:18">
      <c r="R8" s="1"/>
    </row>
    <row r="9" spans="2:18">
      <c r="C9" s="2"/>
      <c r="I9" s="3"/>
      <c r="R9" s="1"/>
    </row>
    <row r="17" spans="4:10">
      <c r="D17" s="5"/>
      <c r="E17" s="5"/>
    </row>
    <row r="18" spans="4:10">
      <c r="D18" s="5"/>
      <c r="E18" s="5"/>
      <c r="J18" s="6"/>
    </row>
    <row r="20" spans="4:10">
      <c r="I20" s="5"/>
    </row>
  </sheetData>
  <phoneticPr fontId="2" type="noConversion"/>
  <conditionalFormatting sqref="D7:R7">
    <cfRule type="cellIs" dxfId="51" priority="1" operator="equal">
      <formula>0</formula>
    </cfRule>
    <cfRule type="cellIs" dxfId="50" priority="2" operator="equal">
      <formula>""</formula>
    </cfRule>
    <cfRule type="cellIs" dxfId="49" priority="3" operator="lessThan">
      <formula>0</formula>
    </cfRule>
    <cfRule type="cellIs" dxfId="48" priority="4" operator="greaterThan">
      <formula>0</formula>
    </cfRule>
  </conditionalFormatting>
  <pageMargins left="0.75" right="0.41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3366FF"/>
  </sheetPr>
  <dimension ref="B1:R18"/>
  <sheetViews>
    <sheetView workbookViewId="0"/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7" style="3" customWidth="1"/>
    <col min="19" max="16384" width="8.83203125" style="1"/>
  </cols>
  <sheetData>
    <row r="1" spans="2:18" ht="46.5" customHeight="1">
      <c r="C1" s="23" t="s">
        <v>19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101">
        <v>0.28810000000000002</v>
      </c>
      <c r="E3" s="101">
        <v>0.1772</v>
      </c>
      <c r="F3" s="102">
        <v>0.11940000000000001</v>
      </c>
      <c r="G3" s="102">
        <v>0.1053</v>
      </c>
      <c r="H3" s="102">
        <v>9.6199999999999994E-2</v>
      </c>
      <c r="I3" s="102">
        <v>0.1061</v>
      </c>
      <c r="J3" s="103">
        <v>7.2499999999999995E-2</v>
      </c>
      <c r="K3" s="101"/>
      <c r="L3" s="102"/>
      <c r="M3" s="103"/>
      <c r="N3" s="108"/>
      <c r="O3" s="109"/>
      <c r="P3" s="109"/>
      <c r="Q3" s="110"/>
      <c r="R3" s="111">
        <v>0.16719999999999999</v>
      </c>
    </row>
    <row r="4" spans="2:18" ht="19" customHeight="1">
      <c r="B4" s="43" t="s">
        <v>7</v>
      </c>
      <c r="C4" s="18" t="s">
        <v>3</v>
      </c>
      <c r="D4" s="44">
        <v>201</v>
      </c>
      <c r="E4" s="44">
        <v>68</v>
      </c>
      <c r="F4" s="45">
        <v>73</v>
      </c>
      <c r="G4" s="45">
        <v>69</v>
      </c>
      <c r="H4" s="45">
        <v>81</v>
      </c>
      <c r="I4" s="45">
        <v>54</v>
      </c>
      <c r="J4" s="46">
        <v>62</v>
      </c>
      <c r="K4" s="44"/>
      <c r="L4" s="45"/>
      <c r="M4" s="46"/>
      <c r="N4" s="44"/>
      <c r="O4" s="45"/>
      <c r="P4" s="45"/>
      <c r="Q4" s="46"/>
      <c r="R4" s="10">
        <f>SUM(D4:Q4)</f>
        <v>608</v>
      </c>
    </row>
    <row r="5" spans="2:18" ht="19" customHeight="1">
      <c r="B5" s="47">
        <v>42174</v>
      </c>
      <c r="C5" s="18" t="s">
        <v>4</v>
      </c>
      <c r="D5" s="44">
        <v>63</v>
      </c>
      <c r="E5" s="44">
        <v>17</v>
      </c>
      <c r="F5" s="45">
        <v>11</v>
      </c>
      <c r="G5" s="45">
        <v>7</v>
      </c>
      <c r="H5" s="45">
        <v>10</v>
      </c>
      <c r="I5" s="45">
        <v>8</v>
      </c>
      <c r="J5" s="46">
        <v>4</v>
      </c>
      <c r="K5" s="44"/>
      <c r="L5" s="45"/>
      <c r="M5" s="46"/>
      <c r="N5" s="44"/>
      <c r="O5" s="45"/>
      <c r="P5" s="45"/>
      <c r="Q5" s="46"/>
      <c r="R5" s="10">
        <f>SUM(D5:Q5)</f>
        <v>120</v>
      </c>
    </row>
    <row r="6" spans="2:18" ht="32.25" customHeight="1">
      <c r="B6" s="64" t="s">
        <v>16</v>
      </c>
      <c r="C6" s="18" t="s">
        <v>6</v>
      </c>
      <c r="D6" s="105">
        <f>D5/D4</f>
        <v>0.31343283582089554</v>
      </c>
      <c r="E6" s="105">
        <f t="shared" ref="E6:R6" si="0">E5/E4</f>
        <v>0.25</v>
      </c>
      <c r="F6" s="105">
        <f t="shared" si="0"/>
        <v>0.15068493150684931</v>
      </c>
      <c r="G6" s="105">
        <f t="shared" si="0"/>
        <v>0.10144927536231885</v>
      </c>
      <c r="H6" s="105">
        <f t="shared" si="0"/>
        <v>0.12345679012345678</v>
      </c>
      <c r="I6" s="105">
        <f t="shared" si="0"/>
        <v>0.14814814814814814</v>
      </c>
      <c r="J6" s="105">
        <f t="shared" si="0"/>
        <v>6.4516129032258063E-2</v>
      </c>
      <c r="K6" s="105"/>
      <c r="L6" s="105"/>
      <c r="M6" s="105"/>
      <c r="N6" s="105"/>
      <c r="O6" s="105"/>
      <c r="P6" s="105"/>
      <c r="Q6" s="105"/>
      <c r="R6" s="105">
        <f t="shared" si="0"/>
        <v>0.19736842105263158</v>
      </c>
    </row>
    <row r="7" spans="2:18" ht="32.25" customHeight="1">
      <c r="C7" s="12" t="s">
        <v>9</v>
      </c>
      <c r="D7" s="30">
        <f>(D6-D3)/D3</f>
        <v>8.7930703994777898E-2</v>
      </c>
      <c r="E7" s="30">
        <f t="shared" ref="E7:R7" si="1">(E6-E3)/E3</f>
        <v>0.41083521444695265</v>
      </c>
      <c r="F7" s="30">
        <f t="shared" si="1"/>
        <v>0.26201785181615828</v>
      </c>
      <c r="G7" s="30">
        <f t="shared" si="1"/>
        <v>-3.6569084878263602E-2</v>
      </c>
      <c r="H7" s="30">
        <f t="shared" si="1"/>
        <v>0.28333461666795001</v>
      </c>
      <c r="I7" s="30">
        <f t="shared" si="1"/>
        <v>0.39630676859706071</v>
      </c>
      <c r="J7" s="30">
        <f t="shared" si="1"/>
        <v>-0.11012235817575079</v>
      </c>
      <c r="K7" s="30"/>
      <c r="L7" s="30"/>
      <c r="M7" s="30"/>
      <c r="N7" s="30"/>
      <c r="O7" s="30"/>
      <c r="P7" s="30"/>
      <c r="Q7" s="30"/>
      <c r="R7" s="30">
        <f t="shared" si="1"/>
        <v>0.18043314026693538</v>
      </c>
    </row>
    <row r="8" spans="2:18">
      <c r="R8" s="1"/>
    </row>
    <row r="9" spans="2:18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47" priority="1" operator="equal">
      <formula>0</formula>
    </cfRule>
    <cfRule type="cellIs" dxfId="46" priority="2" operator="equal">
      <formula>""</formula>
    </cfRule>
    <cfRule type="cellIs" dxfId="45" priority="3" operator="lessThan">
      <formula>0</formula>
    </cfRule>
    <cfRule type="cellIs" dxfId="44" priority="4" operator="greaterThan">
      <formula>0</formula>
    </cfRule>
  </conditionalFormatting>
  <pageMargins left="0.46" right="0.39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3366FF"/>
  </sheetPr>
  <dimension ref="B1:R18"/>
  <sheetViews>
    <sheetView workbookViewId="0">
      <selection activeCell="C2" sqref="C2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20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101"/>
      <c r="E3" s="101">
        <v>9.4600000000000004E-2</v>
      </c>
      <c r="F3" s="102">
        <v>3.1300000000000001E-2</v>
      </c>
      <c r="G3" s="102">
        <v>4.1099999999999998E-2</v>
      </c>
      <c r="H3" s="102">
        <v>5.2600000000000001E-2</v>
      </c>
      <c r="I3" s="102">
        <v>5.7099999999999998E-2</v>
      </c>
      <c r="J3" s="103">
        <v>7.8899999999999998E-2</v>
      </c>
      <c r="K3" s="101"/>
      <c r="L3" s="102"/>
      <c r="M3" s="103"/>
      <c r="N3" s="108"/>
      <c r="O3" s="109"/>
      <c r="P3" s="109"/>
      <c r="Q3" s="110"/>
      <c r="R3" s="111">
        <v>5.8000000000000003E-2</v>
      </c>
    </row>
    <row r="4" spans="2:18" ht="19" customHeight="1">
      <c r="B4" s="43" t="s">
        <v>7</v>
      </c>
      <c r="C4" s="18" t="s">
        <v>3</v>
      </c>
      <c r="D4" s="44"/>
      <c r="E4" s="44">
        <v>91</v>
      </c>
      <c r="F4" s="45">
        <v>79</v>
      </c>
      <c r="G4" s="45">
        <v>95</v>
      </c>
      <c r="H4" s="45">
        <v>74</v>
      </c>
      <c r="I4" s="45">
        <v>78</v>
      </c>
      <c r="J4" s="46">
        <v>100</v>
      </c>
      <c r="K4" s="44"/>
      <c r="L4" s="45"/>
      <c r="M4" s="46"/>
      <c r="N4" s="44"/>
      <c r="O4" s="45"/>
      <c r="P4" s="45"/>
      <c r="Q4" s="46"/>
      <c r="R4" s="10">
        <f>SUM(D4:Q4)</f>
        <v>517</v>
      </c>
    </row>
    <row r="5" spans="2:18" ht="19" customHeight="1">
      <c r="B5" s="47">
        <v>42174</v>
      </c>
      <c r="C5" s="18" t="s">
        <v>4</v>
      </c>
      <c r="D5" s="44"/>
      <c r="E5" s="44">
        <v>15</v>
      </c>
      <c r="F5" s="45">
        <v>9</v>
      </c>
      <c r="G5" s="45">
        <v>4</v>
      </c>
      <c r="H5" s="45">
        <v>8</v>
      </c>
      <c r="I5" s="45">
        <v>11</v>
      </c>
      <c r="J5" s="46">
        <v>6</v>
      </c>
      <c r="K5" s="44"/>
      <c r="L5" s="45"/>
      <c r="M5" s="46"/>
      <c r="N5" s="44"/>
      <c r="O5" s="45"/>
      <c r="P5" s="45"/>
      <c r="Q5" s="46"/>
      <c r="R5" s="10">
        <f>SUM(D5:Q5)</f>
        <v>53</v>
      </c>
    </row>
    <row r="6" spans="2:18" ht="32.25" customHeight="1">
      <c r="B6" s="64" t="s">
        <v>16</v>
      </c>
      <c r="C6" s="18" t="s">
        <v>6</v>
      </c>
      <c r="D6" s="105"/>
      <c r="E6" s="105">
        <f t="shared" ref="E6:R6" si="0">E5/E4</f>
        <v>0.16483516483516483</v>
      </c>
      <c r="F6" s="105">
        <f t="shared" si="0"/>
        <v>0.11392405063291139</v>
      </c>
      <c r="G6" s="105">
        <f t="shared" si="0"/>
        <v>4.2105263157894736E-2</v>
      </c>
      <c r="H6" s="105">
        <f t="shared" si="0"/>
        <v>0.10810810810810811</v>
      </c>
      <c r="I6" s="105">
        <f t="shared" si="0"/>
        <v>0.14102564102564102</v>
      </c>
      <c r="J6" s="105">
        <f t="shared" si="0"/>
        <v>0.06</v>
      </c>
      <c r="K6" s="105"/>
      <c r="L6" s="105"/>
      <c r="M6" s="105"/>
      <c r="N6" s="105"/>
      <c r="O6" s="105"/>
      <c r="P6" s="105"/>
      <c r="Q6" s="105"/>
      <c r="R6" s="105">
        <f t="shared" si="0"/>
        <v>0.10251450676982592</v>
      </c>
    </row>
    <row r="7" spans="2:18" ht="32.25" customHeight="1">
      <c r="C7" s="12" t="s">
        <v>9</v>
      </c>
      <c r="D7" s="30"/>
      <c r="E7" s="68">
        <f t="shared" ref="E7:R7" si="1">(E6-E3)/E3</f>
        <v>0.74244360290871914</v>
      </c>
      <c r="F7" s="68">
        <f t="shared" si="1"/>
        <v>2.6397460266105877</v>
      </c>
      <c r="G7" s="68">
        <f t="shared" si="1"/>
        <v>2.4458957613010663E-2</v>
      </c>
      <c r="H7" s="68">
        <f t="shared" si="1"/>
        <v>1.055287226389888</v>
      </c>
      <c r="I7" s="68">
        <f t="shared" si="1"/>
        <v>1.4698010687502807</v>
      </c>
      <c r="J7" s="68">
        <f t="shared" si="1"/>
        <v>-0.23954372623574147</v>
      </c>
      <c r="K7" s="30"/>
      <c r="L7" s="30"/>
      <c r="M7" s="30"/>
      <c r="N7" s="30"/>
      <c r="O7" s="30"/>
      <c r="P7" s="30"/>
      <c r="Q7" s="30"/>
      <c r="R7" s="68">
        <f t="shared" si="1"/>
        <v>0.76749149603148126</v>
      </c>
    </row>
    <row r="8" spans="2:18">
      <c r="R8" s="1"/>
    </row>
    <row r="9" spans="2:18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43" priority="1" operator="equal">
      <formula>0</formula>
    </cfRule>
    <cfRule type="cellIs" dxfId="42" priority="2" operator="equal">
      <formula>""</formula>
    </cfRule>
    <cfRule type="cellIs" dxfId="41" priority="3" operator="lessThan">
      <formula>0</formula>
    </cfRule>
    <cfRule type="cellIs" dxfId="40" priority="4" operator="greaterThan">
      <formula>0</formula>
    </cfRule>
  </conditionalFormatting>
  <pageMargins left="0.46" right="0.52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3366FF"/>
  </sheetPr>
  <dimension ref="B1:S18"/>
  <sheetViews>
    <sheetView workbookViewId="0">
      <selection activeCell="C1" sqref="C1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9" ht="46.5" customHeight="1">
      <c r="C1" s="23" t="s">
        <v>21</v>
      </c>
    </row>
    <row r="2" spans="2:19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9" ht="32.25" customHeight="1">
      <c r="B3" s="42" t="s">
        <v>12</v>
      </c>
      <c r="C3" s="11" t="s">
        <v>6</v>
      </c>
      <c r="D3" s="65"/>
      <c r="E3" s="101">
        <v>0.1026</v>
      </c>
      <c r="F3" s="102">
        <v>4.4400000000000002E-2</v>
      </c>
      <c r="G3" s="102">
        <v>4.3499999999999997E-2</v>
      </c>
      <c r="H3" s="102">
        <v>1.61E-2</v>
      </c>
      <c r="I3" s="102">
        <v>4.41E-2</v>
      </c>
      <c r="J3" s="103">
        <v>5.3600000000000002E-2</v>
      </c>
      <c r="K3" s="101"/>
      <c r="L3" s="102"/>
      <c r="M3" s="103"/>
      <c r="N3" s="108"/>
      <c r="O3" s="109"/>
      <c r="P3" s="109"/>
      <c r="Q3" s="110"/>
      <c r="R3" s="111">
        <v>5.1999999999999998E-2</v>
      </c>
    </row>
    <row r="4" spans="2:19" ht="19" customHeight="1">
      <c r="B4" s="43" t="s">
        <v>7</v>
      </c>
      <c r="C4" s="18" t="s">
        <v>3</v>
      </c>
      <c r="D4" s="44"/>
      <c r="E4" s="44">
        <v>75</v>
      </c>
      <c r="F4" s="45">
        <v>74</v>
      </c>
      <c r="G4" s="45">
        <v>82</v>
      </c>
      <c r="H4" s="45">
        <v>70</v>
      </c>
      <c r="I4" s="45">
        <v>69</v>
      </c>
      <c r="J4" s="46">
        <v>63</v>
      </c>
      <c r="K4" s="44"/>
      <c r="L4" s="45"/>
      <c r="M4" s="46"/>
      <c r="N4" s="44"/>
      <c r="O4" s="45"/>
      <c r="P4" s="45"/>
      <c r="Q4" s="46"/>
      <c r="R4" s="10">
        <f>SUM(D4:Q4)</f>
        <v>433</v>
      </c>
    </row>
    <row r="5" spans="2:19" ht="19" customHeight="1">
      <c r="B5" s="47">
        <v>42174</v>
      </c>
      <c r="C5" s="18" t="s">
        <v>4</v>
      </c>
      <c r="D5" s="44"/>
      <c r="E5" s="44">
        <v>9</v>
      </c>
      <c r="F5" s="45">
        <v>5</v>
      </c>
      <c r="G5" s="45">
        <v>5</v>
      </c>
      <c r="H5" s="45">
        <v>2</v>
      </c>
      <c r="I5" s="45">
        <v>2</v>
      </c>
      <c r="J5" s="46">
        <v>3</v>
      </c>
      <c r="K5" s="44"/>
      <c r="L5" s="45"/>
      <c r="M5" s="46"/>
      <c r="N5" s="44"/>
      <c r="O5" s="45"/>
      <c r="P5" s="45"/>
      <c r="Q5" s="46"/>
      <c r="R5" s="10">
        <f>SUM(D5:Q5)</f>
        <v>26</v>
      </c>
    </row>
    <row r="6" spans="2:19" ht="32.25" customHeight="1">
      <c r="B6" s="64" t="s">
        <v>16</v>
      </c>
      <c r="C6" s="18" t="s">
        <v>6</v>
      </c>
      <c r="D6" s="63"/>
      <c r="E6" s="105">
        <f t="shared" ref="E6:R6" si="0">E5/E4</f>
        <v>0.12</v>
      </c>
      <c r="F6" s="105">
        <f t="shared" si="0"/>
        <v>6.7567567567567571E-2</v>
      </c>
      <c r="G6" s="105">
        <f t="shared" si="0"/>
        <v>6.097560975609756E-2</v>
      </c>
      <c r="H6" s="105">
        <f t="shared" si="0"/>
        <v>2.8571428571428571E-2</v>
      </c>
      <c r="I6" s="105">
        <f t="shared" si="0"/>
        <v>2.8985507246376812E-2</v>
      </c>
      <c r="J6" s="105">
        <f t="shared" si="0"/>
        <v>4.7619047619047616E-2</v>
      </c>
      <c r="K6" s="105"/>
      <c r="L6" s="105"/>
      <c r="M6" s="105"/>
      <c r="N6" s="105"/>
      <c r="O6" s="105"/>
      <c r="P6" s="105"/>
      <c r="Q6" s="105"/>
      <c r="R6" s="105">
        <f t="shared" si="0"/>
        <v>6.0046189376443418E-2</v>
      </c>
    </row>
    <row r="7" spans="2:19" ht="32.25" customHeight="1">
      <c r="C7" s="12" t="s">
        <v>9</v>
      </c>
      <c r="D7" s="30"/>
      <c r="E7" s="68">
        <f t="shared" ref="E7:R7" si="1">(E6-E3)/E3</f>
        <v>0.16959064327485379</v>
      </c>
      <c r="F7" s="68">
        <f t="shared" si="1"/>
        <v>0.52179206233260289</v>
      </c>
      <c r="G7" s="68">
        <f t="shared" si="1"/>
        <v>0.40173815531258766</v>
      </c>
      <c r="H7" s="68">
        <f t="shared" si="1"/>
        <v>0.77462289263531492</v>
      </c>
      <c r="I7" s="68">
        <f t="shared" si="1"/>
        <v>-0.34273226198692036</v>
      </c>
      <c r="J7" s="68">
        <f t="shared" si="1"/>
        <v>-0.11158493248045495</v>
      </c>
      <c r="K7" s="68"/>
      <c r="L7" s="68"/>
      <c r="M7" s="68"/>
      <c r="N7" s="68"/>
      <c r="O7" s="68"/>
      <c r="P7" s="68"/>
      <c r="Q7" s="68"/>
      <c r="R7" s="68">
        <f t="shared" si="1"/>
        <v>0.15473441108545039</v>
      </c>
      <c r="S7" s="78"/>
    </row>
    <row r="8" spans="2:19">
      <c r="R8" s="1"/>
    </row>
    <row r="9" spans="2:19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39" priority="1" operator="equal">
      <formula>0</formula>
    </cfRule>
    <cfRule type="cellIs" dxfId="38" priority="2" operator="equal">
      <formula>""</formula>
    </cfRule>
    <cfRule type="cellIs" dxfId="37" priority="3" operator="lessThan">
      <formula>0</formula>
    </cfRule>
    <cfRule type="cellIs" dxfId="36" priority="4" operator="greaterThan">
      <formula>0</formula>
    </cfRule>
  </conditionalFormatting>
  <pageMargins left="0.42" right="0.61" top="1" bottom="1" header="0.5" footer="0.5"/>
  <pageSetup scale="92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3366FF"/>
  </sheetPr>
  <dimension ref="B1:R18"/>
  <sheetViews>
    <sheetView workbookViewId="0">
      <selection activeCell="C1" sqref="C1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22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101">
        <v>0.29409999999999997</v>
      </c>
      <c r="E3" s="101">
        <v>0.15529999999999999</v>
      </c>
      <c r="F3" s="102">
        <v>0.15890000000000001</v>
      </c>
      <c r="G3" s="102">
        <v>0.1237</v>
      </c>
      <c r="H3" s="102">
        <v>0.1368</v>
      </c>
      <c r="I3" s="102">
        <v>0.1075</v>
      </c>
      <c r="J3" s="103">
        <v>0.1613</v>
      </c>
      <c r="K3" s="101"/>
      <c r="L3" s="102"/>
      <c r="M3" s="103"/>
      <c r="N3" s="108"/>
      <c r="O3" s="109"/>
      <c r="P3" s="109"/>
      <c r="Q3" s="110"/>
      <c r="R3" s="104">
        <v>0.1605</v>
      </c>
    </row>
    <row r="4" spans="2:18" ht="19" customHeight="1">
      <c r="B4" s="43" t="s">
        <v>7</v>
      </c>
      <c r="C4" s="18" t="s">
        <v>3</v>
      </c>
      <c r="D4" s="44">
        <v>123</v>
      </c>
      <c r="E4" s="44">
        <v>117</v>
      </c>
      <c r="F4" s="45">
        <v>108</v>
      </c>
      <c r="G4" s="45">
        <v>99</v>
      </c>
      <c r="H4" s="45">
        <v>85</v>
      </c>
      <c r="I4" s="45">
        <v>102</v>
      </c>
      <c r="J4" s="46">
        <v>96</v>
      </c>
      <c r="K4" s="44"/>
      <c r="L4" s="45"/>
      <c r="M4" s="46"/>
      <c r="N4" s="44"/>
      <c r="O4" s="45"/>
      <c r="P4" s="45"/>
      <c r="Q4" s="46"/>
      <c r="R4" s="10">
        <f>SUM(D4:Q4)</f>
        <v>730</v>
      </c>
    </row>
    <row r="5" spans="2:18" ht="19" customHeight="1">
      <c r="B5" s="47">
        <v>42174</v>
      </c>
      <c r="C5" s="18" t="s">
        <v>4</v>
      </c>
      <c r="D5" s="44">
        <v>42</v>
      </c>
      <c r="E5" s="44">
        <v>20</v>
      </c>
      <c r="F5" s="45">
        <v>19</v>
      </c>
      <c r="G5" s="45">
        <v>17</v>
      </c>
      <c r="H5" s="45">
        <v>13</v>
      </c>
      <c r="I5" s="45">
        <v>14</v>
      </c>
      <c r="J5" s="46">
        <v>15</v>
      </c>
      <c r="K5" s="44"/>
      <c r="L5" s="45"/>
      <c r="M5" s="46"/>
      <c r="N5" s="44"/>
      <c r="O5" s="45"/>
      <c r="P5" s="45"/>
      <c r="Q5" s="46"/>
      <c r="R5" s="10">
        <f>SUM(D5:Q5)</f>
        <v>140</v>
      </c>
    </row>
    <row r="6" spans="2:18" ht="32.25" customHeight="1">
      <c r="B6" s="64" t="s">
        <v>16</v>
      </c>
      <c r="C6" s="18" t="s">
        <v>6</v>
      </c>
      <c r="D6" s="105">
        <f>D5/D4</f>
        <v>0.34146341463414637</v>
      </c>
      <c r="E6" s="105">
        <f t="shared" ref="E6:R6" si="0">E5/E4</f>
        <v>0.17094017094017094</v>
      </c>
      <c r="F6" s="105">
        <f t="shared" si="0"/>
        <v>0.17592592592592593</v>
      </c>
      <c r="G6" s="105">
        <f t="shared" si="0"/>
        <v>0.17171717171717171</v>
      </c>
      <c r="H6" s="105">
        <f t="shared" si="0"/>
        <v>0.15294117647058825</v>
      </c>
      <c r="I6" s="105">
        <f t="shared" si="0"/>
        <v>0.13725490196078433</v>
      </c>
      <c r="J6" s="105">
        <f t="shared" si="0"/>
        <v>0.15625</v>
      </c>
      <c r="K6" s="105"/>
      <c r="L6" s="105"/>
      <c r="M6" s="105"/>
      <c r="N6" s="105"/>
      <c r="O6" s="105"/>
      <c r="P6" s="105"/>
      <c r="Q6" s="105"/>
      <c r="R6" s="105">
        <f t="shared" si="0"/>
        <v>0.19178082191780821</v>
      </c>
    </row>
    <row r="7" spans="2:18" ht="32.25" customHeight="1">
      <c r="C7" s="12" t="s">
        <v>9</v>
      </c>
      <c r="D7" s="30">
        <f>(D6-D3)/D3</f>
        <v>0.1610452724724461</v>
      </c>
      <c r="E7" s="30">
        <f t="shared" ref="E7:R7" si="1">(E6-E3)/E3</f>
        <v>0.10070940721294881</v>
      </c>
      <c r="F7" s="30">
        <f t="shared" si="1"/>
        <v>0.10714868424119518</v>
      </c>
      <c r="G7" s="30">
        <f t="shared" si="1"/>
        <v>0.38817438736597987</v>
      </c>
      <c r="H7" s="30">
        <f t="shared" si="1"/>
        <v>0.11799105607155147</v>
      </c>
      <c r="I7" s="30">
        <f t="shared" si="1"/>
        <v>0.2767897856817147</v>
      </c>
      <c r="J7" s="30">
        <f t="shared" si="1"/>
        <v>-3.130812151270923E-2</v>
      </c>
      <c r="K7" s="30"/>
      <c r="L7" s="30"/>
      <c r="M7" s="30"/>
      <c r="N7" s="30"/>
      <c r="O7" s="30"/>
      <c r="P7" s="30"/>
      <c r="Q7" s="30"/>
      <c r="R7" s="30">
        <f t="shared" si="1"/>
        <v>0.19489608671531591</v>
      </c>
    </row>
    <row r="8" spans="2:18">
      <c r="R8" s="1"/>
    </row>
    <row r="9" spans="2:18">
      <c r="C9" s="2"/>
      <c r="I9" s="3"/>
      <c r="R9" s="1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35" priority="1" operator="equal">
      <formula>0</formula>
    </cfRule>
    <cfRule type="cellIs" dxfId="34" priority="2" operator="equal">
      <formula>""</formula>
    </cfRule>
    <cfRule type="cellIs" dxfId="33" priority="3" operator="lessThan">
      <formula>0</formula>
    </cfRule>
    <cfRule type="cellIs" dxfId="32" priority="4" operator="greaterThan">
      <formula>0</formula>
    </cfRule>
  </conditionalFormatting>
  <pageMargins left="0.46" right="0.52" top="1" bottom="1" header="0.5" footer="0.5"/>
  <pageSetup scale="92" orientation="landscape"/>
  <headerFooter alignWithMargins="0">
    <oddHeader>&amp;CCONSOLIDATED SCHOOL DISTRICT OF NEW BRITAIN
DISTRICT-WIDE
CHRONIC ABSENTEEISM BY GRADE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3366FF"/>
  </sheetPr>
  <dimension ref="B1:R18"/>
  <sheetViews>
    <sheetView workbookViewId="0">
      <selection activeCell="C1" sqref="C1"/>
    </sheetView>
  </sheetViews>
  <sheetFormatPr baseColWidth="10" defaultColWidth="8.83203125" defaultRowHeight="15" x14ac:dyDescent="0"/>
  <cols>
    <col min="1" max="1" width="2.83203125" style="1" customWidth="1"/>
    <col min="2" max="2" width="13.83203125" style="1" customWidth="1"/>
    <col min="3" max="3" width="24.1640625" style="4" customWidth="1"/>
    <col min="4" max="17" width="6.6640625" style="1" customWidth="1"/>
    <col min="18" max="18" width="6.6640625" style="3" customWidth="1"/>
    <col min="19" max="16384" width="8.83203125" style="1"/>
  </cols>
  <sheetData>
    <row r="1" spans="2:18" ht="46.5" customHeight="1">
      <c r="C1" s="23" t="s">
        <v>23</v>
      </c>
    </row>
    <row r="2" spans="2:18" s="3" customFormat="1" ht="20.25" customHeight="1">
      <c r="C2" s="14" t="s">
        <v>5</v>
      </c>
      <c r="D2" s="15" t="s">
        <v>11</v>
      </c>
      <c r="E2" s="15" t="s">
        <v>0</v>
      </c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5">
        <v>6</v>
      </c>
      <c r="L2" s="16">
        <v>7</v>
      </c>
      <c r="M2" s="17">
        <v>8</v>
      </c>
      <c r="N2" s="15">
        <v>9</v>
      </c>
      <c r="O2" s="16">
        <v>10</v>
      </c>
      <c r="P2" s="16">
        <v>11</v>
      </c>
      <c r="Q2" s="17">
        <v>12</v>
      </c>
      <c r="R2" s="15" t="s">
        <v>1</v>
      </c>
    </row>
    <row r="3" spans="2:18" ht="32.25" customHeight="1">
      <c r="B3" s="42" t="s">
        <v>12</v>
      </c>
      <c r="C3" s="11" t="s">
        <v>6</v>
      </c>
      <c r="D3" s="101"/>
      <c r="E3" s="101">
        <v>0.14630000000000001</v>
      </c>
      <c r="F3" s="102">
        <v>9.5200000000000007E-2</v>
      </c>
      <c r="G3" s="102">
        <v>6.8199999999999997E-2</v>
      </c>
      <c r="H3" s="102">
        <v>0.1154</v>
      </c>
      <c r="I3" s="102">
        <v>0.1</v>
      </c>
      <c r="J3" s="103">
        <v>4.5499999999999999E-2</v>
      </c>
      <c r="K3" s="101"/>
      <c r="L3" s="102"/>
      <c r="M3" s="103"/>
      <c r="N3" s="108"/>
      <c r="O3" s="109"/>
      <c r="P3" s="109"/>
      <c r="Q3" s="110"/>
      <c r="R3" s="104">
        <v>9.5200000000000007E-2</v>
      </c>
    </row>
    <row r="4" spans="2:18" ht="19" customHeight="1">
      <c r="B4" s="43" t="s">
        <v>7</v>
      </c>
      <c r="C4" s="18" t="s">
        <v>3</v>
      </c>
      <c r="D4" s="44"/>
      <c r="E4" s="44">
        <v>57</v>
      </c>
      <c r="F4" s="45">
        <v>34</v>
      </c>
      <c r="G4" s="45">
        <v>42</v>
      </c>
      <c r="H4" s="45">
        <v>40</v>
      </c>
      <c r="I4" s="45">
        <v>54</v>
      </c>
      <c r="J4" s="46">
        <v>47</v>
      </c>
      <c r="K4" s="44"/>
      <c r="L4" s="45"/>
      <c r="M4" s="46"/>
      <c r="N4" s="44"/>
      <c r="O4" s="45"/>
      <c r="P4" s="45"/>
      <c r="Q4" s="46"/>
      <c r="R4" s="10">
        <f>SUM(D4:Q4)</f>
        <v>274</v>
      </c>
    </row>
    <row r="5" spans="2:18" ht="19" customHeight="1">
      <c r="B5" s="47">
        <v>42174</v>
      </c>
      <c r="C5" s="18" t="s">
        <v>4</v>
      </c>
      <c r="D5" s="44"/>
      <c r="E5" s="44">
        <v>13</v>
      </c>
      <c r="F5" s="45">
        <v>5</v>
      </c>
      <c r="G5" s="45">
        <v>10</v>
      </c>
      <c r="H5" s="45">
        <v>3</v>
      </c>
      <c r="I5" s="45">
        <v>12</v>
      </c>
      <c r="J5" s="46">
        <v>3</v>
      </c>
      <c r="K5" s="44"/>
      <c r="L5" s="45"/>
      <c r="M5" s="46"/>
      <c r="N5" s="44"/>
      <c r="O5" s="45"/>
      <c r="P5" s="45"/>
      <c r="Q5" s="46"/>
      <c r="R5" s="10">
        <f>SUM(D5:Q5)</f>
        <v>46</v>
      </c>
    </row>
    <row r="6" spans="2:18" ht="32.25" customHeight="1">
      <c r="B6" s="64" t="s">
        <v>16</v>
      </c>
      <c r="C6" s="18" t="s">
        <v>6</v>
      </c>
      <c r="D6" s="105"/>
      <c r="E6" s="105">
        <f t="shared" ref="E6:R6" si="0">E5/E4</f>
        <v>0.22807017543859648</v>
      </c>
      <c r="F6" s="105">
        <f t="shared" si="0"/>
        <v>0.14705882352941177</v>
      </c>
      <c r="G6" s="105">
        <f t="shared" si="0"/>
        <v>0.23809523809523808</v>
      </c>
      <c r="H6" s="105">
        <f t="shared" si="0"/>
        <v>7.4999999999999997E-2</v>
      </c>
      <c r="I6" s="105">
        <f t="shared" si="0"/>
        <v>0.22222222222222221</v>
      </c>
      <c r="J6" s="105">
        <f t="shared" si="0"/>
        <v>6.3829787234042548E-2</v>
      </c>
      <c r="K6" s="105"/>
      <c r="L6" s="105"/>
      <c r="M6" s="105"/>
      <c r="N6" s="105"/>
      <c r="O6" s="105"/>
      <c r="P6" s="105"/>
      <c r="Q6" s="105"/>
      <c r="R6" s="105">
        <f t="shared" si="0"/>
        <v>0.16788321167883211</v>
      </c>
    </row>
    <row r="7" spans="2:18" ht="32.25" customHeight="1">
      <c r="C7" s="12" t="s">
        <v>9</v>
      </c>
      <c r="D7" s="30"/>
      <c r="E7" s="68">
        <f t="shared" ref="E7:R7" si="1">(E6-E3)/E3</f>
        <v>0.55892122651125398</v>
      </c>
      <c r="F7" s="68">
        <f t="shared" si="1"/>
        <v>0.54473554127533363</v>
      </c>
      <c r="G7" s="68">
        <f t="shared" si="1"/>
        <v>2.4911325233905881</v>
      </c>
      <c r="H7" s="68">
        <f t="shared" si="1"/>
        <v>-0.35008665511265169</v>
      </c>
      <c r="I7" s="68">
        <f t="shared" si="1"/>
        <v>1.2222222222222219</v>
      </c>
      <c r="J7" s="68">
        <f t="shared" si="1"/>
        <v>0.40285246668225383</v>
      </c>
      <c r="K7" s="68"/>
      <c r="L7" s="68"/>
      <c r="M7" s="68"/>
      <c r="N7" s="68"/>
      <c r="O7" s="68"/>
      <c r="P7" s="68"/>
      <c r="Q7" s="68"/>
      <c r="R7" s="68">
        <f t="shared" si="1"/>
        <v>0.76347911427344639</v>
      </c>
    </row>
    <row r="8" spans="2:18">
      <c r="R8" s="1"/>
    </row>
    <row r="9" spans="2:18">
      <c r="C9" s="2"/>
      <c r="R9" s="1"/>
    </row>
    <row r="10" spans="2:18">
      <c r="F10" s="13"/>
    </row>
    <row r="17" spans="4:5">
      <c r="D17" s="5"/>
      <c r="E17" s="5"/>
    </row>
    <row r="18" spans="4:5">
      <c r="D18" s="5"/>
      <c r="E18" s="5"/>
    </row>
  </sheetData>
  <phoneticPr fontId="2" type="noConversion"/>
  <conditionalFormatting sqref="D7:R7">
    <cfRule type="cellIs" dxfId="31" priority="1" operator="equal">
      <formula>0</formula>
    </cfRule>
    <cfRule type="cellIs" dxfId="30" priority="2" operator="equal">
      <formula>""</formula>
    </cfRule>
    <cfRule type="cellIs" dxfId="29" priority="3" operator="lessThan">
      <formula>0</formula>
    </cfRule>
    <cfRule type="cellIs" dxfId="28" priority="4" operator="greaterThan">
      <formula>0</formula>
    </cfRule>
  </conditionalFormatting>
  <pageMargins left="0.75" right="0.75" top="1" bottom="1" header="0.5" footer="0.5"/>
  <pageSetup scale="87" orientation="landscape"/>
  <headerFooter alignWithMargins="0">
    <oddHeader>&amp;CCONSOLIDATED SCHOOL DISTRICT OF NEW BRITAIN
PERCENTAGE OF CHRONIC ABSENTEEISM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Districtwide</vt:lpstr>
      <vt:lpstr>All Schools</vt:lpstr>
      <vt:lpstr>School A</vt:lpstr>
      <vt:lpstr>School B</vt:lpstr>
      <vt:lpstr>School C</vt:lpstr>
      <vt:lpstr>School D</vt:lpstr>
      <vt:lpstr>School E</vt:lpstr>
      <vt:lpstr>School F</vt:lpstr>
      <vt:lpstr>School G</vt:lpstr>
      <vt:lpstr>School H</vt:lpstr>
      <vt:lpstr>School I</vt:lpstr>
      <vt:lpstr>School J</vt:lpstr>
      <vt:lpstr>School K</vt:lpstr>
      <vt:lpstr>School L</vt:lpstr>
      <vt:lpstr>School M</vt:lpstr>
      <vt:lpstr>School N</vt:lpstr>
      <vt:lpstr>Sheet1</vt:lpstr>
      <vt:lpstr>Sheet2</vt:lpstr>
    </vt:vector>
  </TitlesOfParts>
  <Company>nbcsd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Jerrell Hargraves</dc:creator>
  <cp:lastModifiedBy>Catherine Cooney</cp:lastModifiedBy>
  <cp:lastPrinted>2015-06-15T15:37:41Z</cp:lastPrinted>
  <dcterms:created xsi:type="dcterms:W3CDTF">2013-01-29T16:02:10Z</dcterms:created>
  <dcterms:modified xsi:type="dcterms:W3CDTF">2016-08-18T02:41:50Z</dcterms:modified>
</cp:coreProperties>
</file>